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405" windowWidth="14805" windowHeight="7710" activeTab="3"/>
  </bookViews>
  <sheets>
    <sheet name="Program Delivery" sheetId="21" r:id="rId1"/>
    <sheet name="Org capacity" sheetId="19" r:id="rId2"/>
    <sheet name="Finance " sheetId="18" r:id="rId3"/>
    <sheet name="Scoring sheet FSW-MSM" sheetId="16" r:id="rId4"/>
    <sheet name="Scoring sheet-IDU" sheetId="20" r:id="rId5"/>
    <sheet name="Scoring-CC-(IDU &amp; FSW or MSM)" sheetId="23" r:id="rId6"/>
  </sheets>
  <definedNames>
    <definedName name="_xlnm.Print_Area" localSheetId="2">'Finance '!$A$1:$I$19</definedName>
    <definedName name="_xlnm.Print_Area" localSheetId="1">'Org capacity'!$A$1:$G$20</definedName>
  </definedNames>
  <calcPr calcId="124519"/>
</workbook>
</file>

<file path=xl/calcChain.xml><?xml version="1.0" encoding="utf-8"?>
<calcChain xmlns="http://schemas.openxmlformats.org/spreadsheetml/2006/main">
  <c r="K48" i="21"/>
  <c r="F15" i="20"/>
  <c r="D17" i="23"/>
  <c r="C17"/>
  <c r="E16"/>
  <c r="D16"/>
  <c r="E15"/>
  <c r="E17"/>
  <c r="D15"/>
  <c r="K49" i="21"/>
  <c r="F16" i="23"/>
  <c r="G16" s="1"/>
  <c r="D15" i="20"/>
  <c r="E15"/>
  <c r="D16"/>
  <c r="E16"/>
  <c r="C17"/>
  <c r="D17"/>
  <c r="E17"/>
  <c r="D15" i="16"/>
  <c r="E15"/>
  <c r="D16"/>
  <c r="E16"/>
  <c r="C17"/>
  <c r="D17"/>
  <c r="E17"/>
  <c r="G19" i="18"/>
  <c r="D11" i="16"/>
  <c r="E11" s="1"/>
  <c r="D11" i="23"/>
  <c r="E11" s="1"/>
  <c r="E20" i="19"/>
  <c r="D10" i="23"/>
  <c r="E10"/>
  <c r="D10" i="16"/>
  <c r="E10"/>
  <c r="D11" i="20"/>
  <c r="E11"/>
  <c r="D10"/>
  <c r="E10"/>
  <c r="F16"/>
  <c r="G16"/>
  <c r="H16" s="1"/>
  <c r="F16" i="16"/>
  <c r="G16" s="1"/>
  <c r="H16" s="1"/>
  <c r="F15" i="23"/>
  <c r="G15"/>
  <c r="F15" i="16"/>
  <c r="G15" s="1"/>
  <c r="F17" i="20"/>
  <c r="G15"/>
  <c r="H15" i="23"/>
  <c r="K50" i="21"/>
  <c r="F17" i="16"/>
  <c r="G17" i="20" l="1"/>
  <c r="H17" s="1"/>
  <c r="F17" i="23"/>
  <c r="H16"/>
  <c r="G17"/>
  <c r="H17" s="1"/>
  <c r="G17" i="16"/>
  <c r="H17" s="1"/>
  <c r="H15"/>
  <c r="H15" i="20"/>
</calcChain>
</file>

<file path=xl/sharedStrings.xml><?xml version="1.0" encoding="utf-8"?>
<sst xmlns="http://schemas.openxmlformats.org/spreadsheetml/2006/main" count="609" uniqueCount="465">
  <si>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</si>
  <si>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</si>
  <si>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</si>
  <si>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</si>
  <si>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</si>
  <si>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</si>
  <si>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</si>
  <si>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</si>
  <si>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</si>
  <si>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</si>
  <si>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</si>
  <si>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</si>
  <si>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</si>
  <si>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</si>
  <si>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</si>
  <si>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</si>
  <si>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</si>
  <si>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</si>
  <si>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</si>
  <si>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</si>
  <si>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</si>
  <si>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</si>
  <si>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</si>
  <si>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</si>
  <si>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</si>
  <si>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</si>
  <si>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</si>
  <si>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</si>
  <si>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</si>
  <si>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</si>
  <si>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</si>
  <si>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</si>
  <si>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</si>
  <si>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</si>
  <si>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</si>
  <si>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</si>
  <si>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</si>
  <si>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</si>
  <si>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</si>
  <si>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</si>
  <si>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</si>
  <si>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</si>
  <si>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</si>
  <si>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</si>
  <si>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</si>
  <si>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</si>
  <si>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</si>
  <si>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</si>
  <si>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</si>
  <si>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</si>
  <si>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</si>
  <si>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</si>
  <si>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</si>
  <si>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</si>
  <si>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</si>
  <si>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</si>
  <si>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</si>
  <si>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</si>
  <si>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</si>
  <si>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</si>
  <si>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</si>
  <si>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</si>
  <si>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</si>
  <si>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</si>
  <si>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</si>
  <si>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</si>
  <si>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</si>
  <si>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</si>
  <si>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</si>
  <si>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</si>
  <si>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</si>
  <si>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</si>
  <si>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</si>
  <si>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</si>
  <si>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</si>
  <si>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</si>
  <si>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</si>
  <si>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</si>
  <si>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</si>
  <si>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</si>
  <si>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</si>
  <si>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</si>
  <si>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</si>
  <si>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</si>
  <si>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</si>
  <si>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</si>
  <si>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</si>
  <si>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</si>
  <si>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</si>
  <si>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</si>
  <si>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</si>
  <si>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</si>
  <si>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</si>
  <si>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</si>
  <si>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</si>
  <si>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</si>
  <si>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</si>
  <si>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</si>
  <si>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</si>
  <si>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</si>
  <si>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</si>
  <si>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</si>
  <si>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</si>
  <si>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</si>
  <si>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</si>
  <si>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</si>
  <si>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</si>
  <si>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</si>
  <si>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</si>
  <si>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</si>
  <si>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</si>
  <si>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</si>
  <si>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</si>
  <si>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</si>
  <si>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</si>
  <si>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</si>
  <si>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</si>
  <si>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</si>
  <si>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</si>
  <si>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</si>
  <si>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</si>
  <si>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</si>
  <si>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</si>
  <si>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</si>
  <si>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</si>
  <si>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</si>
  <si>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</si>
  <si>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</si>
  <si>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</si>
  <si>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</si>
  <si>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</si>
  <si>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</si>
  <si>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</si>
  <si>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</si>
  <si>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</si>
  <si>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</si>
  <si>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</si>
  <si>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</si>
  <si>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</si>
  <si>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</si>
  <si>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</si>
  <si>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</si>
  <si>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</si>
  <si>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</si>
  <si>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</si>
  <si>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</si>
  <si>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</si>
  <si>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</si>
  <si>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</si>
  <si>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</si>
  <si>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</si>
  <si>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</si>
  <si>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</si>
  <si>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</si>
  <si>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</si>
  <si>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</si>
  <si>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</si>
  <si>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</si>
  <si>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</si>
  <si>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</si>
  <si>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</si>
  <si>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</si>
  <si>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</si>
  <si>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</si>
  <si>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</si>
  <si>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</si>
  <si>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</si>
  <si>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</si>
  <si>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</si>
  <si>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</si>
  <si>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</si>
  <si>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</si>
  <si>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</si>
  <si>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</si>
  <si>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</si>
  <si>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</si>
  <si>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</si>
  <si>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</si>
  <si>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</si>
  <si>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</si>
  <si>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</si>
  <si>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</si>
  <si>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</si>
  <si>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</si>
  <si>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</si>
  <si>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</si>
  <si>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</si>
  <si>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</si>
  <si>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</si>
  <si>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</si>
  <si>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</si>
  <si>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</si>
  <si>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</si>
  <si>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</si>
  <si>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</si>
  <si>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</si>
  <si>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</si>
  <si>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</si>
  <si>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</si>
  <si>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</si>
  <si>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</si>
  <si>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</si>
  <si>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</si>
  <si>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</si>
  <si>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</si>
  <si>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</si>
  <si>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</si>
  <si>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</si>
  <si>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</si>
  <si>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</si>
  <si>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</si>
  <si>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</si>
  <si>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</si>
  <si>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</si>
  <si>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</si>
  <si>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</si>
  <si>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</si>
  <si>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</si>
  <si>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</si>
  <si>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</si>
  <si>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</si>
  <si>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</si>
  <si>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</si>
  <si>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</si>
  <si>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</si>
  <si>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</si>
  <si>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</si>
  <si>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</si>
  <si>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</si>
  <si>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</si>
  <si>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</si>
  <si>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</si>
  <si>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</si>
  <si>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</si>
  <si>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</si>
  <si>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</si>
  <si>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</si>
  <si>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</si>
  <si>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</si>
  <si>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</si>
  <si>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</si>
  <si>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Events register, minutes of the monthly meetings with attendance sheet, CMIS monthly report, Verification to be done during hotspots visits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</si>
  <si>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</si>
  <si>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</si>
  <si>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</si>
  <si>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</si>
  <si>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</si>
  <si>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</si>
  <si>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</si>
  <si>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</si>
  <si>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</si>
  <si>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</si>
  <si>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</si>
  <si>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</si>
  <si>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</si>
  <si>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</si>
  <si>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</si>
  <si>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</si>
  <si>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</si>
  <si>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</si>
  <si>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</si>
  <si>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</si>
  <si>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</si>
  <si>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</si>
  <si>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</si>
  <si>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</si>
  <si>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</si>
  <si>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</si>
  <si>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</si>
  <si>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</si>
  <si>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</si>
  <si>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</si>
  <si>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</si>
  <si>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</si>
  <si>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</si>
  <si>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</si>
  <si>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</si>
  <si>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</si>
  <si>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</si>
  <si>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</si>
  <si>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</si>
  <si>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</si>
  <si>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</si>
  <si>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</si>
  <si>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</si>
  <si>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Calculation of score for stage 2</t>
  </si>
  <si>
    <t xml:space="preserve">FSW / MSM </t>
  </si>
  <si>
    <t xml:space="preserve">Key Questions </t>
  </si>
  <si>
    <t xml:space="preserve"> Actual Marks ( calculated automatically from the evaluation sheet)</t>
  </si>
  <si>
    <t>Scoringn sheet for IDU</t>
  </si>
  <si>
    <t>Percent of target HRG  reached by the project (As per contract) during last one year</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</si>
  <si>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</si>
  <si>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</si>
  <si>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 xml:space="preserve"> Percent of new HRG covered through hotspots / DIC level meetings during last one year.</t>
  </si>
  <si>
    <t>100% of new HRGs registered</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</si>
  <si>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</si>
  <si>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</si>
  <si>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</si>
  <si>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All HRG line listed during last one are counselled at project level</t>
  </si>
  <si>
    <t>100% linelisted</t>
  </si>
  <si>
    <t>All HRGs are counselled on risk and vulnerability by counsellor / ANM in last one year.</t>
  </si>
  <si>
    <t>HRGs attending regular medical check-up (including symptomatic treatments and visit to clinics) in last one year</t>
  </si>
  <si>
    <t>No.of HRGs attending regular medical check-up at least two times during last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</si>
  <si>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</si>
  <si>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</si>
  <si>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</si>
  <si>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Percent of HRGs tested for Syphilis </t>
  </si>
  <si>
    <t>50% of line listed HRG</t>
  </si>
  <si>
    <t>Percent of individual HRGs tested for Syphilis during  last one year</t>
  </si>
  <si>
    <t>STI CMIS reports, Referral register, referral slips, individual tracking sheet</t>
  </si>
  <si>
    <t>100% line listed HRG</t>
  </si>
  <si>
    <t xml:space="preserve">Percent of individual HRGs tested for HIV during last one year  </t>
  </si>
  <si>
    <t>No. of line listed individual HRGs tested for HIV during last one year</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</si>
  <si>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</si>
  <si>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</si>
  <si>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</si>
  <si>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</si>
  <si>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</si>
  <si>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</si>
  <si>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</si>
  <si>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</si>
  <si>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</si>
  <si>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</si>
  <si>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</si>
  <si>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</si>
  <si>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</si>
  <si>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</si>
  <si>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</si>
  <si>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</si>
  <si>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</si>
  <si>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 xml:space="preserve">50-60%  of the target HRGs registered. </t>
  </si>
  <si>
    <t xml:space="preserve"> 61-70 percent HRGs were registered against the target </t>
  </si>
  <si>
    <t>Above 70 percent HRGs were registered.</t>
  </si>
  <si>
    <t>Average no. of HRGs were contacted at least once in every month with any or all project services by PEsduring last one year</t>
  </si>
  <si>
    <t>50-60% of active population were provided with any/all project services i.e. condom,  needle/syringe, STI, ICTC and BCC/IPC services every  month during the contract period</t>
  </si>
  <si>
    <t>61-70% of active population were provided with any/all project services i.e. condom,  needle/syringe, STI, ICTC and BCC/IPC services every  month during the contract period</t>
  </si>
  <si>
    <t>Above 70% of active population were provided with any/all project services i.e. condom,  needle/syringe, STI, ICTC and BCC/IPC services every  month during the contract period</t>
  </si>
  <si>
    <t xml:space="preserve">40-50% of target group are contacted regularly  and provided  project services by PEs .  </t>
  </si>
  <si>
    <t xml:space="preserve">51- 60% of target group are contacted regularly  and provided  program services by PEs.  </t>
  </si>
  <si>
    <t xml:space="preserve">Above 60%  of target group are contacted regularly  and provided  program services by PEs.  </t>
  </si>
  <si>
    <t>40-50% of target group are contacted at least 20 days in every month for the purpose of NSEP/BCC/IEC/Referral</t>
  </si>
  <si>
    <t>51-60% of target group are contacted at least 20 days in every  month for the purpose of NSEP/BCC/IEC/Referral</t>
  </si>
  <si>
    <t>Above 60% of target group are contacted at least 20 days in every month for the purpose of NSEP/BCC/IEC/Referral</t>
  </si>
  <si>
    <t>Meeting attendance register indicate that 40-50% of newly registered HRGs participated in atleast 3 meetings. Minutes of the meeting to be reviewed qualitatively in narrative reports.</t>
  </si>
  <si>
    <t>Meeting attendance register indicate that 51-60% of newly registered HRGs participated in atleast 3 meetings. Minutes of the meeting to be reviewed qualitatively in narrative reports.</t>
  </si>
  <si>
    <t>Meeting attendance register indicate that Above 60% of newly registered HRGs participated in atleast 3 meetings. Minutes of the meeting to be reviewed qualitatively in narrative reports.</t>
  </si>
  <si>
    <t>40-50% of HRGs attending STI clinic were counselled.</t>
  </si>
  <si>
    <t>51- 60% of HRG attending STI clinic were counselled.</t>
  </si>
  <si>
    <t>Above 60% of HRG attending STI clinic were counselled.</t>
  </si>
  <si>
    <t xml:space="preserve">40-50% of HRGs  were counselled by counsellor / ANM </t>
  </si>
  <si>
    <t xml:space="preserve">51-60% of HRGs  were counselled by counsellor / ANM </t>
  </si>
  <si>
    <t xml:space="preserve">Above 60% of HRGs  were counselled by counsellor / ANM </t>
  </si>
  <si>
    <t>50-60% of the individual HRGs had undergone for RMC  twice in past one year.</t>
  </si>
  <si>
    <t>61- 70%  of the  individual HRGs had undergone for RMC  twice in past one year.</t>
  </si>
  <si>
    <t>Above 70% of the  individual HRGs had undergone for RMC  twice in past one year.</t>
  </si>
  <si>
    <t>30-40% newly registered HRG provided PT.</t>
  </si>
  <si>
    <t xml:space="preserve">41- 50% newly registered HRG provided PT . </t>
  </si>
  <si>
    <t xml:space="preserve">Above 50% newly registered HRG provided PT. </t>
  </si>
  <si>
    <t>20-30% of HRGs underwent Syphilis test</t>
  </si>
  <si>
    <t xml:space="preserve">31-40% of HRGs underwent Syphilis test </t>
  </si>
  <si>
    <t>Above 40% of the HRGs underwent Syphilis test</t>
  </si>
  <si>
    <t>30-40% of the HRGs underwent HIV test  during contract period</t>
  </si>
  <si>
    <t>41-50% of the HRGs underwent HIV test  during contract period</t>
  </si>
  <si>
    <t>Above 50% of the HRGs underwent HIV test  during contract period</t>
  </si>
  <si>
    <t>Condom gap analysis done and 40- 50% of individual HRGs distributed condom against the requirement.</t>
  </si>
  <si>
    <t>Condom gap analysis done and   51-60% of individual HRGs distributed condom against the requirement.</t>
  </si>
  <si>
    <t>Condom gap analysis done and above 60% HRGs were provided condom as per the requirement.</t>
  </si>
  <si>
    <t>N/S gap analysis done and at 50-60% of individual HRGs distributed against the requirement.</t>
  </si>
  <si>
    <t>N/S gap analysis done and at 61-70% of individual HRGs distributed against the requirement.</t>
  </si>
  <si>
    <t>N/S gap analysis done and at least Above 70%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</si>
  <si>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</si>
  <si>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</si>
  <si>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</si>
  <si>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 xml:space="preserve">Upto 10% of condom demand of the project met through social marketing  </t>
  </si>
  <si>
    <t xml:space="preserve">More than 10% of condom demand of the project met through social marketing  </t>
  </si>
  <si>
    <t>Crisis management team  addressed 40% of the cases all reported during last one year</t>
  </si>
  <si>
    <t xml:space="preserve">Crisis management team addressed 41-50% of the cases reported during last one year. </t>
  </si>
  <si>
    <t xml:space="preserve">Crisis management team addressed above 50% of the cases reported during last one year </t>
  </si>
  <si>
    <t>20-30 % of the (registered HRGs) are part of Committees /CBO/ / support groups</t>
  </si>
  <si>
    <t>31-40% of the registered HRGs  are part of Committees  /CBO/  support groups. This should also include at least 30% are new HRGs registered more than 3 months</t>
  </si>
  <si>
    <t>More than 40% of the registered HRGs are part of Committees /CBO / support groups. This should also include at least 50% are new HRGs registered more than 3 months</t>
  </si>
  <si>
    <t>20-30% of the registered  HRGs attended /participated in the events</t>
  </si>
  <si>
    <t xml:space="preserve"> 31-50%of the registered  HRGs attended /participated in the events</t>
  </si>
  <si>
    <t>More than 50%  of the registered HRGs attended /participated in the events</t>
  </si>
  <si>
    <t>40-60% participants are not sure of confidentiality norms being adhered at the project level</t>
  </si>
  <si>
    <t>61-70% of the participants are satisfied with privacy  and confidentiality at the project level.</t>
  </si>
  <si>
    <t>Above 70% of the participants are satisfied with privacy  and confidentiality at the project level.</t>
  </si>
  <si>
    <t xml:space="preserve">40-60% respondents reported that they are getting the commodities as and when they demand.  </t>
  </si>
  <si>
    <t xml:space="preserve">61-70% respondents reported that they are getting the commodities as and when they demand.  </t>
  </si>
  <si>
    <t xml:space="preserve">Above 70% of the respondents reported that  they are getting the commodities as and when they demand.    </t>
  </si>
  <si>
    <t>40-60% respondents reported that they are satisfied with the counsellor/ANM</t>
  </si>
  <si>
    <t xml:space="preserve">61-70% respondents reported that they are satisfied with the counsellor/ANM  </t>
  </si>
  <si>
    <t xml:space="preserve">Above 70% of the respondents reported that  they are satisfied with the counsellor/ANM  </t>
  </si>
  <si>
    <t>Targeted Intervention -Annual Evaluation Tool (FSW/MSM /IDU TIs less than 5 years)-2012</t>
  </si>
  <si>
    <t>TI -Annual Evaluation Tool  (FSW/MSM/IDU -TIs less than 5 years)-2012</t>
  </si>
  <si>
    <t xml:space="preserve">Above 70% of the participants are satisfied with the project services.  </t>
  </si>
  <si>
    <t>40-60%  of the  participants are convinced with the project services</t>
  </si>
  <si>
    <t xml:space="preserve">61-70% participants are satisfied with the project services. </t>
  </si>
  <si>
    <t>Scoringn sheet for Core-composite TI</t>
  </si>
  <si>
    <t>tinaco2011</t>
  </si>
  <si>
    <t xml:space="preserve">Form B/B_1 is maintained by 70% OF  PE's and rest by ORW, it is infomred that some PEs are illeterate, It was seen that the Form B/B_1 is maintained properly.  Cross matched the records.      </t>
  </si>
  <si>
    <t>ORW are maintaing the monthly Micro plan and the ORW is well versed to explain the Forms and daily diaries.</t>
  </si>
  <si>
    <t>Over and above the traget of 600, HRGs are registered.</t>
  </si>
  <si>
    <t>NA</t>
  </si>
  <si>
    <t xml:space="preserve">2 PPP Doctors  are with the project. It is been varified on personal visit to the Doctors Clinic, Payment Vouchers of both Doctors are been varified. </t>
  </si>
  <si>
    <t>16 new kps in current year identified and out of 19, PT is given to 12 Kps.</t>
  </si>
  <si>
    <t>361 (650)</t>
  </si>
  <si>
    <t>361 Kps undergone RMC Thrice in current year.</t>
  </si>
  <si>
    <t>454 one time and 139 twice undergone for ICTC for last 11 months.</t>
  </si>
  <si>
    <t>2 Kps are been registerd with the GMC. One on ART.</t>
  </si>
  <si>
    <t>2 Kps identified and referred for DOTS.</t>
  </si>
  <si>
    <t>Minutes are maintained in project office. Advocacy is conducted as per need.</t>
  </si>
  <si>
    <t>For Crisis team formed, one at panjim, Old Goa, New KTC Ponda, Dareshwar, Upper Market, Curti and Shanti nagar. Having 18 team members. Some KPs are part of the crisis team. Also stakeholder is part of team.</t>
  </si>
  <si>
    <t>Confidentiality is maintained by the DIC and is followed by all staffs,</t>
  </si>
  <si>
    <t>FGD conducted in Field with 15 and 20 participants, all are satisfied.</t>
  </si>
  <si>
    <t>8% demand been met through SM condoms.</t>
  </si>
  <si>
    <t>Gap analysis is done one quarterly basis and documented. 91% HRGs provided with condoms.</t>
  </si>
  <si>
    <t>67 are part of the Committees aand 154 in support groups.</t>
  </si>
  <si>
    <t>One worlds AIDS day function and one Christmas day with childrens of PLHIVs. In total 322 HRGs.</t>
  </si>
  <si>
    <t>Three stakeholders are been met on the sites and are supportive to the project. Very much involved in the project.</t>
  </si>
  <si>
    <t>All are satisfied with the counseling services .</t>
  </si>
  <si>
    <t>District: NORTH GOA</t>
  </si>
  <si>
    <t>State: GOA</t>
  </si>
  <si>
    <t>More than 60% grant utilised</t>
  </si>
  <si>
    <t>As per approved budget</t>
  </si>
  <si>
    <t>Single Project bank account in place.</t>
  </si>
  <si>
    <t>Payments made are supported with vouchers and bills.</t>
  </si>
  <si>
    <t>cash payments are made within the limit.</t>
  </si>
  <si>
    <t>Books maintaind in Tally and manual Salary Register in place.</t>
  </si>
  <si>
    <t xml:space="preserve">Varification of cash book </t>
  </si>
  <si>
    <t>Regularly and timely</t>
  </si>
  <si>
    <t>No mismatch</t>
  </si>
  <si>
    <t>Supplied by GoaSACS and register is maintained.</t>
  </si>
  <si>
    <t>Compliance maintained</t>
  </si>
  <si>
    <t>cash in hand is below INR5000/-</t>
  </si>
  <si>
    <t>By calling quotations is varified</t>
  </si>
  <si>
    <t>Name of the NGO: DARPAN- MSM</t>
  </si>
  <si>
    <t>District: N GOA</t>
  </si>
  <si>
    <t>All Employee appointment letters are seen,  Job profile and leave records are maitained in the register.</t>
  </si>
  <si>
    <t>Ratio of Pes and HRGs is maintained</t>
  </si>
  <si>
    <t>ORW to HRG ratio is maintained.</t>
  </si>
  <si>
    <t>Job descriptions are given to the project staff and all of them are aware about their job profile.</t>
  </si>
  <si>
    <t>Attendence and leave register is maintained for  all the project staff.</t>
  </si>
  <si>
    <t>Minutes of program planning committee seen.</t>
  </si>
  <si>
    <t xml:space="preserve">Project Director is active and taking part in all the activities. Also helping in Advocacy programs. </t>
  </si>
  <si>
    <t>PD is atteneding DIC twice in month and varified from Meeting Minutes.</t>
  </si>
  <si>
    <t>Assets register is maintained and proper asset numbering is done.</t>
  </si>
  <si>
    <t xml:space="preserve">Appointment letters and attendence register is seen.  3 ORW and one COUNSELOR are working since past 9 months. </t>
  </si>
  <si>
    <t>All 3 ORW are from Community.</t>
  </si>
  <si>
    <t>9 PE are below the age of 30 years except one.</t>
  </si>
  <si>
    <t>Inhouse trainings are done on monthly basis and for Peer Educators trainings are organised every month or as and when new PE joins.</t>
  </si>
  <si>
    <t>Project proposal, Form C and Monthly SIMS is been varified. Randaom data is matched.  70% of the HRGs been contacted as per the linilisting.</t>
  </si>
  <si>
    <t xml:space="preserve">59% are been met twice as regular contacts. ORW Form -C </t>
  </si>
  <si>
    <t>Hotspot meeting register is been varified, DIC meeting registered is varified.</t>
  </si>
  <si>
    <t>Form D is been seen and varified and it is found that ORWs are meeting the Peer Educators on weekly basis.</t>
  </si>
  <si>
    <t>60% registered KPs are been counselled in 11 months.</t>
  </si>
  <si>
    <t>QUALIFIED</t>
  </si>
  <si>
    <t>Appointment letters and attendence register is seen.</t>
  </si>
  <si>
    <t>593 Syphilis test in 11 months. SIMS and referral register is been varified.</t>
  </si>
  <si>
    <t>Total No. 1560, which includes Field counseling. Head count 600</t>
  </si>
  <si>
    <t>State: GOA-2015-16</t>
  </si>
  <si>
    <t>Yes</t>
  </si>
  <si>
    <t>Name of the NGO: DARPAN- MSM (2015-16)</t>
  </si>
  <si>
    <t>Budget-Rs.1475700/- Grant Rs. 940000/- received and Rxpenditure Rs.924052/- utilised.</t>
  </si>
  <si>
    <t>Name of the NGO:DARPAN- MSM-(2015-16)</t>
  </si>
</sst>
</file>

<file path=xl/styles.xml><?xml version="1.0" encoding="utf-8"?>
<styleSheet xmlns="http://schemas.openxmlformats.org/spreadsheetml/2006/main">
  <numFmts count="1">
    <numFmt numFmtId="164" formatCode="0.0"/>
  </numFmts>
  <fonts count="40">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4"/>
      <color rgb="FFFF0000"/>
      <name val="Times New Roman"/>
      <family val="1"/>
    </font>
    <font>
      <sz val="14"/>
      <color rgb="FF7030A0"/>
      <name val="Times New Roman"/>
      <family val="1"/>
    </font>
    <font>
      <b/>
      <sz val="18"/>
      <color theme="1"/>
      <name val="Calibri"/>
      <family val="2"/>
      <scheme val="minor"/>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s>
  <cellStyleXfs count="1">
    <xf numFmtId="0" fontId="0" fillId="0" borderId="0"/>
  </cellStyleXfs>
  <cellXfs count="258">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64"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64"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64" fontId="23" fillId="0" borderId="1" xfId="0" applyNumberFormat="1" applyFont="1" applyBorder="1"/>
    <xf numFmtId="0" fontId="24" fillId="0" borderId="0" xfId="0" applyFont="1"/>
    <xf numFmtId="0" fontId="25" fillId="0" borderId="0" xfId="0" applyFont="1"/>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6"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29" fillId="0" borderId="2" xfId="0" applyFont="1" applyFill="1" applyBorder="1" applyAlignment="1" applyProtection="1">
      <alignment horizontal="center" vertical="top" wrapText="1"/>
      <protection locked="0"/>
    </xf>
    <xf numFmtId="0" fontId="5" fillId="2" borderId="1"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wrapText="1"/>
      <protection locked="0"/>
    </xf>
    <xf numFmtId="0" fontId="29"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xf>
    <xf numFmtId="164" fontId="12" fillId="12" borderId="1" xfId="0" applyNumberFormat="1" applyFont="1" applyFill="1" applyBorder="1" applyAlignment="1" applyProtection="1">
      <alignment horizontal="center" vertical="center" wrapText="1"/>
      <protection locked="0"/>
    </xf>
    <xf numFmtId="1" fontId="12" fillId="12" borderId="1" xfId="0" applyNumberFormat="1" applyFont="1" applyFill="1" applyBorder="1" applyAlignment="1" applyProtection="1">
      <alignment horizontal="center" vertical="center" wrapText="1"/>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5" borderId="1" xfId="0" applyFont="1" applyFill="1" applyBorder="1" applyAlignment="1">
      <alignment horizontal="right" vertical="center" wrapText="1"/>
    </xf>
    <xf numFmtId="0" fontId="15" fillId="0" borderId="1" xfId="0" applyFont="1" applyFill="1" applyBorder="1" applyAlignment="1">
      <alignment horizontal="left" vertical="top"/>
    </xf>
    <xf numFmtId="0" fontId="15" fillId="0" borderId="2" xfId="0" applyFont="1" applyFill="1" applyBorder="1" applyAlignment="1">
      <alignment horizontal="center" vertical="top" wrapText="1"/>
    </xf>
    <xf numFmtId="0" fontId="15"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1" xfId="0" applyFont="1" applyFill="1" applyBorder="1" applyAlignment="1">
      <alignment horizontal="left" vertical="top" wrapText="1"/>
    </xf>
    <xf numFmtId="0" fontId="15" fillId="0" borderId="2" xfId="0" applyFont="1" applyFill="1" applyBorder="1" applyAlignment="1">
      <alignment horizontal="left" vertical="top" wrapText="1"/>
    </xf>
    <xf numFmtId="0" fontId="6" fillId="0" borderId="1" xfId="0" applyFont="1" applyFill="1" applyBorder="1" applyAlignment="1">
      <alignment horizontal="left" vertical="top"/>
    </xf>
    <xf numFmtId="0" fontId="30" fillId="0" borderId="5" xfId="0" applyFont="1" applyFill="1" applyBorder="1" applyAlignment="1" applyProtection="1">
      <alignment horizontal="left" vertical="top"/>
      <protection locked="0"/>
    </xf>
    <xf numFmtId="0" fontId="5" fillId="0" borderId="1" xfId="0" applyFont="1" applyFill="1" applyBorder="1" applyAlignment="1">
      <alignment horizontal="left" vertical="top"/>
    </xf>
    <xf numFmtId="0" fontId="5" fillId="6" borderId="1" xfId="0" applyFont="1" applyFill="1" applyBorder="1" applyAlignment="1">
      <alignment horizontal="left" vertical="top"/>
    </xf>
    <xf numFmtId="0" fontId="14" fillId="3" borderId="5" xfId="0" applyFont="1" applyFill="1" applyBorder="1" applyAlignment="1">
      <alignment horizontal="left" vertical="top"/>
    </xf>
    <xf numFmtId="0" fontId="14" fillId="0" borderId="1" xfId="0" applyFont="1" applyBorder="1" applyAlignment="1">
      <alignment horizontal="left" vertical="top"/>
    </xf>
    <xf numFmtId="0" fontId="14" fillId="0" borderId="1" xfId="0" applyFont="1" applyBorder="1" applyAlignment="1" applyProtection="1">
      <alignment horizontal="left" vertical="top"/>
      <protection locked="0"/>
    </xf>
    <xf numFmtId="0" fontId="6" fillId="11" borderId="6" xfId="0" applyFont="1" applyFill="1" applyBorder="1" applyAlignment="1">
      <alignment horizontal="left" vertical="top"/>
    </xf>
    <xf numFmtId="0" fontId="5" fillId="0" borderId="1" xfId="0" applyFont="1" applyBorder="1" applyAlignment="1">
      <alignment horizontal="left" vertical="top"/>
    </xf>
    <xf numFmtId="0" fontId="14" fillId="0" borderId="1" xfId="0" applyFont="1" applyFill="1" applyBorder="1" applyAlignment="1">
      <alignment horizontal="left" vertical="top"/>
    </xf>
    <xf numFmtId="0" fontId="19" fillId="0" borderId="0" xfId="0" applyFont="1" applyAlignment="1">
      <alignment horizontal="center"/>
    </xf>
    <xf numFmtId="1" fontId="31" fillId="0" borderId="0" xfId="0" applyNumberFormat="1" applyFont="1"/>
    <xf numFmtId="0" fontId="12" fillId="0" borderId="1" xfId="0" applyFont="1" applyBorder="1" applyAlignment="1">
      <alignment horizontal="center"/>
    </xf>
    <xf numFmtId="0" fontId="12" fillId="5" borderId="1" xfId="0" applyFont="1" applyFill="1" applyBorder="1" applyAlignment="1">
      <alignment horizontal="center" vertical="center" wrapText="1"/>
    </xf>
    <xf numFmtId="0" fontId="5" fillId="0" borderId="8" xfId="0" applyFont="1" applyFill="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14" fillId="2" borderId="8" xfId="0" applyFont="1" applyFill="1" applyBorder="1" applyAlignment="1" applyProtection="1">
      <alignment horizontal="left" vertical="top" wrapText="1"/>
      <protection locked="0"/>
    </xf>
    <xf numFmtId="0" fontId="14" fillId="0" borderId="8" xfId="0" applyFont="1" applyFill="1" applyBorder="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5" fillId="0" borderId="5" xfId="0" applyFont="1" applyFill="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14" fillId="4" borderId="5" xfId="0" applyFont="1" applyFill="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6" fillId="0" borderId="1" xfId="0" applyFont="1" applyBorder="1" applyAlignment="1" applyProtection="1">
      <alignment vertical="center" wrapText="1"/>
      <protection locked="0"/>
    </xf>
    <xf numFmtId="0" fontId="13" fillId="0" borderId="1" xfId="0" applyFont="1" applyBorder="1" applyAlignment="1" applyProtection="1">
      <alignment horizontal="left" vertical="center" wrapText="1"/>
      <protection locked="0"/>
    </xf>
    <xf numFmtId="0" fontId="21" fillId="0" borderId="1" xfId="0" applyFont="1" applyBorder="1" applyAlignment="1" applyProtection="1">
      <alignment horizontal="center" vertical="center"/>
      <protection locked="0"/>
    </xf>
    <xf numFmtId="0" fontId="13" fillId="0" borderId="1" xfId="0" applyFont="1" applyBorder="1" applyAlignment="1" applyProtection="1">
      <alignment horizontal="left" vertical="center"/>
      <protection locked="0"/>
    </xf>
    <xf numFmtId="0" fontId="16" fillId="0" borderId="1" xfId="0" applyFont="1" applyBorder="1" applyAlignment="1" applyProtection="1">
      <alignment horizontal="left" vertical="center" wrapText="1"/>
      <protection locked="0"/>
    </xf>
    <xf numFmtId="0" fontId="21" fillId="0" borderId="1" xfId="0" applyFont="1" applyBorder="1" applyAlignment="1" applyProtection="1">
      <alignment horizontal="center" vertical="center" wrapText="1"/>
      <protection locked="0"/>
    </xf>
    <xf numFmtId="0" fontId="21" fillId="4" borderId="1" xfId="0" applyFont="1" applyFill="1" applyBorder="1" applyAlignment="1" applyProtection="1">
      <alignment horizontal="center" vertical="center"/>
      <protection locked="0"/>
    </xf>
    <xf numFmtId="0" fontId="13" fillId="0" borderId="1" xfId="0" applyFont="1" applyBorder="1" applyAlignment="1" applyProtection="1">
      <alignment vertical="center" wrapText="1"/>
      <protection locked="0"/>
    </xf>
    <xf numFmtId="0" fontId="13" fillId="0" borderId="1" xfId="0" applyFont="1" applyBorder="1" applyAlignment="1" applyProtection="1">
      <alignment vertical="center"/>
      <protection locked="0"/>
    </xf>
    <xf numFmtId="0" fontId="19" fillId="0" borderId="7" xfId="0" applyFont="1" applyFill="1" applyBorder="1" applyAlignment="1" applyProtection="1">
      <alignment vertical="center" wrapText="1"/>
      <protection locked="0"/>
    </xf>
    <xf numFmtId="9" fontId="5" fillId="0" borderId="1" xfId="0" applyNumberFormat="1" applyFont="1" applyFill="1" applyBorder="1" applyAlignment="1" applyProtection="1">
      <alignment horizontal="left" vertical="top" wrapText="1"/>
      <protection locked="0"/>
    </xf>
    <xf numFmtId="9" fontId="14" fillId="0" borderId="1" xfId="0" applyNumberFormat="1" applyFont="1" applyFill="1" applyBorder="1" applyAlignment="1" applyProtection="1">
      <alignment horizontal="left" vertical="top"/>
      <protection locked="0"/>
    </xf>
    <xf numFmtId="0" fontId="3" fillId="3"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7" fillId="6" borderId="1" xfId="0" applyFont="1" applyFill="1" applyBorder="1" applyAlignment="1">
      <alignment horizontal="center"/>
    </xf>
    <xf numFmtId="0" fontId="32" fillId="6" borderId="1" xfId="0" applyFont="1" applyFill="1" applyBorder="1" applyAlignment="1">
      <alignment horizontal="center"/>
    </xf>
    <xf numFmtId="0" fontId="6" fillId="6" borderId="6"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5" xfId="0" applyFont="1" applyFill="1" applyBorder="1" applyAlignment="1" applyProtection="1">
      <alignment horizontal="center"/>
      <protection locked="0"/>
    </xf>
    <xf numFmtId="0" fontId="15" fillId="6" borderId="6" xfId="0" applyFont="1" applyFill="1" applyBorder="1" applyAlignment="1" applyProtection="1">
      <alignment horizontal="left"/>
      <protection locked="0"/>
    </xf>
    <xf numFmtId="0" fontId="15" fillId="6" borderId="5"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33" fillId="0" borderId="1" xfId="0" applyFont="1" applyFill="1" applyBorder="1" applyAlignment="1">
      <alignment horizontal="center"/>
    </xf>
    <xf numFmtId="0" fontId="34" fillId="0" borderId="1" xfId="0" applyFont="1" applyFill="1" applyBorder="1" applyAlignment="1">
      <alignment horizontal="center"/>
    </xf>
    <xf numFmtId="0" fontId="3" fillId="12" borderId="1" xfId="0" applyFont="1" applyFill="1" applyBorder="1" applyAlignment="1">
      <alignment horizontal="center" vertical="top"/>
    </xf>
    <xf numFmtId="0" fontId="3" fillId="12" borderId="1" xfId="0" applyFont="1" applyFill="1" applyBorder="1" applyAlignment="1">
      <alignment horizontal="center" vertical="top" wrapText="1"/>
    </xf>
    <xf numFmtId="0" fontId="3" fillId="12" borderId="2" xfId="0" applyFont="1" applyFill="1" applyBorder="1" applyAlignment="1">
      <alignment horizontal="center" vertical="center" wrapText="1"/>
    </xf>
    <xf numFmtId="0" fontId="3" fillId="12" borderId="10"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7" borderId="6" xfId="0" applyFont="1" applyFill="1" applyBorder="1" applyAlignment="1">
      <alignment horizontal="center" vertical="top"/>
    </xf>
    <xf numFmtId="0" fontId="3" fillId="7" borderId="4" xfId="0" applyFont="1" applyFill="1" applyBorder="1" applyAlignment="1">
      <alignment horizontal="center" vertical="top"/>
    </xf>
    <xf numFmtId="0" fontId="3" fillId="7" borderId="5" xfId="0" applyFont="1" applyFill="1" applyBorder="1" applyAlignment="1">
      <alignment horizontal="center" vertical="top"/>
    </xf>
    <xf numFmtId="0" fontId="15" fillId="3" borderId="6"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5" fillId="11" borderId="6" xfId="0" applyFont="1" applyFill="1" applyBorder="1" applyAlignment="1">
      <alignment horizontal="left" vertical="top"/>
    </xf>
    <xf numFmtId="0" fontId="15" fillId="11" borderId="4" xfId="0" applyFont="1" applyFill="1" applyBorder="1" applyAlignment="1">
      <alignment horizontal="left" vertical="top"/>
    </xf>
    <xf numFmtId="0" fontId="15" fillId="11" borderId="5" xfId="0" applyFont="1" applyFill="1" applyBorder="1" applyAlignment="1">
      <alignment horizontal="left" vertical="top"/>
    </xf>
    <xf numFmtId="0" fontId="5" fillId="3" borderId="4" xfId="0" applyFont="1" applyFill="1" applyBorder="1" applyAlignment="1">
      <alignment horizontal="left" vertical="top"/>
    </xf>
    <xf numFmtId="0" fontId="5" fillId="3" borderId="5" xfId="0" applyFont="1" applyFill="1" applyBorder="1" applyAlignment="1">
      <alignment horizontal="left" vertical="top"/>
    </xf>
    <xf numFmtId="0" fontId="6" fillId="3" borderId="6" xfId="0" applyFont="1" applyFill="1" applyBorder="1" applyAlignment="1">
      <alignment horizontal="left" vertical="top"/>
    </xf>
    <xf numFmtId="0" fontId="6" fillId="3" borderId="4" xfId="0" applyFont="1" applyFill="1" applyBorder="1" applyAlignment="1">
      <alignment horizontal="left" vertical="top"/>
    </xf>
    <xf numFmtId="0" fontId="6" fillId="3" borderId="5" xfId="0" applyFont="1" applyFill="1" applyBorder="1" applyAlignment="1">
      <alignment horizontal="left" vertical="top"/>
    </xf>
    <xf numFmtId="0" fontId="15" fillId="7" borderId="6" xfId="0" applyFont="1" applyFill="1" applyBorder="1" applyAlignment="1">
      <alignment horizontal="left" vertical="top"/>
    </xf>
    <xf numFmtId="0" fontId="15" fillId="7" borderId="4" xfId="0" applyFont="1" applyFill="1" applyBorder="1" applyAlignment="1">
      <alignment horizontal="left" vertical="top"/>
    </xf>
    <xf numFmtId="0" fontId="15" fillId="3" borderId="6" xfId="0" applyFont="1" applyFill="1" applyBorder="1" applyAlignment="1">
      <alignment horizontal="left" vertical="top"/>
    </xf>
    <xf numFmtId="0" fontId="15" fillId="3" borderId="4" xfId="0" applyFont="1" applyFill="1" applyBorder="1" applyAlignment="1">
      <alignment horizontal="left" vertical="top"/>
    </xf>
    <xf numFmtId="0" fontId="15" fillId="0" borderId="1" xfId="0" applyFont="1" applyBorder="1" applyAlignment="1">
      <alignment horizontal="center"/>
    </xf>
    <xf numFmtId="0" fontId="31" fillId="0" borderId="9" xfId="0" applyFont="1" applyBorder="1" applyAlignment="1">
      <alignment horizontal="right"/>
    </xf>
    <xf numFmtId="0" fontId="15" fillId="0" borderId="1" xfId="0" applyFont="1" applyBorder="1" applyAlignment="1">
      <alignment horizontal="right"/>
    </xf>
    <xf numFmtId="0" fontId="35" fillId="6" borderId="1" xfId="0" applyFont="1" applyFill="1" applyBorder="1" applyAlignment="1">
      <alignment horizontal="center" vertical="top"/>
    </xf>
    <xf numFmtId="0" fontId="36"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23" fillId="0" borderId="6" xfId="0" applyFont="1" applyBorder="1" applyAlignment="1">
      <alignment horizontal="center" vertical="center"/>
    </xf>
    <xf numFmtId="0" fontId="13" fillId="0" borderId="5" xfId="0" applyFont="1" applyBorder="1" applyAlignment="1">
      <alignment horizontal="center" vertical="center"/>
    </xf>
    <xf numFmtId="0" fontId="37" fillId="6" borderId="1" xfId="0" applyFont="1" applyFill="1" applyBorder="1" applyAlignment="1">
      <alignment horizontal="center" vertical="top"/>
    </xf>
    <xf numFmtId="0" fontId="38"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6" xfId="0" applyFont="1" applyFill="1" applyBorder="1" applyAlignment="1">
      <alignment horizontal="center" vertical="top" wrapText="1"/>
    </xf>
    <xf numFmtId="0" fontId="12" fillId="12" borderId="5"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6"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5" xfId="0" applyFont="1" applyFill="1" applyBorder="1" applyAlignment="1" applyProtection="1">
      <alignment horizontal="left"/>
      <protection locked="0"/>
    </xf>
    <xf numFmtId="0" fontId="12" fillId="0" borderId="1" xfId="0" applyFont="1" applyBorder="1" applyAlignment="1">
      <alignment horizontal="right"/>
    </xf>
    <xf numFmtId="0" fontId="0" fillId="0" borderId="1" xfId="0" applyBorder="1" applyAlignment="1">
      <alignment horizontal="center"/>
    </xf>
    <xf numFmtId="1" fontId="12" fillId="5" borderId="6"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xf numFmtId="0" fontId="12" fillId="5" borderId="6"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0" fillId="5" borderId="6"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4"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4" xfId="0" applyFont="1" applyFill="1" applyBorder="1" applyAlignment="1">
      <alignment horizontal="center"/>
    </xf>
    <xf numFmtId="0" fontId="12" fillId="12" borderId="5" xfId="0" applyFont="1" applyFill="1" applyBorder="1" applyAlignment="1">
      <alignment horizontal="center"/>
    </xf>
    <xf numFmtId="0" fontId="39"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 xfId="0" applyFont="1" applyBorder="1" applyAlignment="1">
      <alignment horizontal="center"/>
    </xf>
    <xf numFmtId="0" fontId="12" fillId="5" borderId="4"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11" fillId="6" borderId="1" xfId="0" applyFont="1" applyFill="1" applyBorder="1" applyAlignment="1">
      <alignment horizontal="left"/>
    </xf>
    <xf numFmtId="0" fontId="39" fillId="6" borderId="1" xfId="0" applyFont="1" applyFill="1" applyBorder="1" applyAlignment="1">
      <alignment horizontal="left"/>
    </xf>
    <xf numFmtId="1" fontId="12" fillId="5"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wrapText="1"/>
    </xf>
    <xf numFmtId="0" fontId="39" fillId="6" borderId="11" xfId="0" applyFont="1" applyFill="1" applyBorder="1" applyAlignment="1">
      <alignment horizontal="center"/>
    </xf>
    <xf numFmtId="0" fontId="39" fillId="6" borderId="12" xfId="0" applyFont="1" applyFill="1" applyBorder="1" applyAlignment="1">
      <alignment horizontal="center"/>
    </xf>
    <xf numFmtId="0" fontId="12" fillId="0" borderId="13" xfId="0" applyFont="1" applyBorder="1" applyAlignment="1">
      <alignment horizontal="center"/>
    </xf>
    <xf numFmtId="0" fontId="12" fillId="0" borderId="0" xfId="0" applyFont="1" applyBorder="1" applyAlignment="1">
      <alignment horizontal="center"/>
    </xf>
    <xf numFmtId="0" fontId="0" fillId="5" borderId="1" xfId="0" applyFill="1" applyBorder="1" applyAlignment="1" applyProtection="1">
      <alignment horizontal="center"/>
      <protection locked="0"/>
    </xf>
    <xf numFmtId="0" fontId="12" fillId="12" borderId="1" xfId="0" applyFont="1" applyFill="1" applyBorder="1" applyAlignment="1">
      <alignment horizontal="center"/>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11" fillId="6" borderId="2" xfId="0" applyFont="1" applyFill="1" applyBorder="1" applyAlignment="1">
      <alignment horizontal="left"/>
    </xf>
    <xf numFmtId="0" fontId="39" fillId="6" borderId="2" xfId="0" applyFont="1" applyFill="1" applyBorder="1" applyAlignment="1">
      <alignment horizontal="left"/>
    </xf>
  </cellXfs>
  <cellStyles count="1">
    <cellStyle name="Normal" xfId="0" builtinId="0"/>
  </cellStyles>
  <dxfs count="7">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FFC000"/>
  </sheetPr>
  <dimension ref="A1:IU57"/>
  <sheetViews>
    <sheetView topLeftCell="A10" zoomScale="98" zoomScaleNormal="98" workbookViewId="0">
      <selection activeCell="E9" sqref="E9"/>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4.85546875" style="4" customWidth="1"/>
    <col min="10" max="10" width="41.28515625" style="4" customWidth="1"/>
    <col min="11" max="11" width="14.5703125" style="4" customWidth="1"/>
    <col min="12" max="12" width="28.140625" style="4" customWidth="1"/>
    <col min="13" max="16384" width="9.140625" style="4"/>
  </cols>
  <sheetData>
    <row r="1" spans="1:14" ht="22.5">
      <c r="A1" s="160" t="s">
        <v>393</v>
      </c>
      <c r="B1" s="161"/>
      <c r="C1" s="161"/>
      <c r="D1" s="161"/>
      <c r="E1" s="161"/>
      <c r="F1" s="161"/>
      <c r="G1" s="161"/>
      <c r="H1" s="161"/>
      <c r="I1" s="161"/>
      <c r="J1" s="161"/>
      <c r="K1" s="161"/>
      <c r="L1" s="161"/>
    </row>
    <row r="2" spans="1:14" s="84" customFormat="1" ht="18.75">
      <c r="A2" s="162" t="s">
        <v>464</v>
      </c>
      <c r="B2" s="163"/>
      <c r="C2" s="163"/>
      <c r="D2" s="163"/>
      <c r="E2" s="164"/>
      <c r="F2" s="165" t="s">
        <v>421</v>
      </c>
      <c r="G2" s="166"/>
      <c r="H2" s="165" t="s">
        <v>460</v>
      </c>
      <c r="I2" s="167"/>
      <c r="J2" s="167"/>
      <c r="K2" s="167"/>
      <c r="L2" s="166"/>
    </row>
    <row r="3" spans="1:14" s="6" customFormat="1" ht="21" customHeight="1">
      <c r="A3" s="168" t="s">
        <v>71</v>
      </c>
      <c r="B3" s="169"/>
      <c r="C3" s="169"/>
      <c r="D3" s="169"/>
      <c r="E3" s="169"/>
      <c r="F3" s="169"/>
      <c r="G3" s="169"/>
      <c r="H3" s="169"/>
      <c r="I3" s="169"/>
      <c r="J3" s="169"/>
      <c r="K3" s="169"/>
      <c r="L3" s="169"/>
      <c r="M3" s="5"/>
      <c r="N3" s="5"/>
    </row>
    <row r="4" spans="1:14" s="6" customFormat="1" ht="37.5" customHeight="1">
      <c r="A4" s="170" t="s">
        <v>6</v>
      </c>
      <c r="B4" s="170" t="s">
        <v>0</v>
      </c>
      <c r="C4" s="171" t="s">
        <v>67</v>
      </c>
      <c r="D4" s="76" t="s">
        <v>14</v>
      </c>
      <c r="E4" s="171" t="s">
        <v>1</v>
      </c>
      <c r="F4" s="171" t="s">
        <v>2</v>
      </c>
      <c r="G4" s="171" t="s">
        <v>7</v>
      </c>
      <c r="H4" s="171" t="s">
        <v>17</v>
      </c>
      <c r="I4" s="171"/>
      <c r="J4" s="171"/>
      <c r="K4" s="172" t="s">
        <v>8</v>
      </c>
      <c r="L4" s="172" t="s">
        <v>122</v>
      </c>
      <c r="M4" s="5"/>
      <c r="N4" s="5"/>
    </row>
    <row r="5" spans="1:14" s="6" customFormat="1" ht="141.75" hidden="1" customHeight="1">
      <c r="A5" s="170" t="s">
        <v>9</v>
      </c>
      <c r="B5" s="170"/>
      <c r="C5" s="171"/>
      <c r="D5" s="77"/>
      <c r="E5" s="171"/>
      <c r="F5" s="171"/>
      <c r="G5" s="171"/>
      <c r="H5" s="114" t="s">
        <v>10</v>
      </c>
      <c r="I5" s="114" t="s">
        <v>11</v>
      </c>
      <c r="J5" s="114" t="s">
        <v>12</v>
      </c>
      <c r="K5" s="173"/>
      <c r="L5" s="173"/>
      <c r="M5" s="7"/>
      <c r="N5" s="7"/>
    </row>
    <row r="6" spans="1:14" s="6" customFormat="1" ht="17.25" customHeight="1">
      <c r="A6" s="53"/>
      <c r="B6" s="53"/>
      <c r="C6" s="54"/>
      <c r="D6" s="11"/>
      <c r="E6" s="54"/>
      <c r="F6" s="54"/>
      <c r="G6" s="54"/>
      <c r="H6" s="78">
        <v>1</v>
      </c>
      <c r="I6" s="78">
        <v>2</v>
      </c>
      <c r="J6" s="78">
        <v>3</v>
      </c>
      <c r="K6" s="174"/>
      <c r="L6" s="174"/>
      <c r="M6" s="7"/>
      <c r="N6" s="7"/>
    </row>
    <row r="7" spans="1:14" s="29" customFormat="1" ht="17.25" customHeight="1">
      <c r="A7" s="175" t="s">
        <v>74</v>
      </c>
      <c r="B7" s="176"/>
      <c r="C7" s="176"/>
      <c r="D7" s="176"/>
      <c r="E7" s="176"/>
      <c r="F7" s="176"/>
      <c r="G7" s="176"/>
      <c r="H7" s="176"/>
      <c r="I7" s="176"/>
      <c r="J7" s="176"/>
      <c r="K7" s="176"/>
      <c r="L7" s="177"/>
      <c r="M7" s="28"/>
      <c r="N7" s="28"/>
    </row>
    <row r="8" spans="1:14" ht="17.25" customHeight="1">
      <c r="A8" s="157" t="s">
        <v>13</v>
      </c>
      <c r="B8" s="158"/>
      <c r="C8" s="158"/>
      <c r="D8" s="158"/>
      <c r="E8" s="158"/>
      <c r="F8" s="158"/>
      <c r="G8" s="159"/>
      <c r="H8" s="55"/>
      <c r="I8" s="55"/>
      <c r="J8" s="55"/>
      <c r="K8" s="55"/>
      <c r="L8" s="55"/>
      <c r="M8" s="7"/>
      <c r="N8" s="7"/>
    </row>
    <row r="9" spans="1:14" s="6" customFormat="1" ht="162" customHeight="1">
      <c r="A9" s="116">
        <v>1</v>
      </c>
      <c r="B9" s="18" t="s">
        <v>95</v>
      </c>
      <c r="C9" s="18" t="s">
        <v>101</v>
      </c>
      <c r="D9" s="18" t="s">
        <v>125</v>
      </c>
      <c r="E9" s="95">
        <v>620</v>
      </c>
      <c r="F9" s="22" t="s">
        <v>245</v>
      </c>
      <c r="G9" s="23" t="s">
        <v>96</v>
      </c>
      <c r="H9" s="18" t="s">
        <v>220</v>
      </c>
      <c r="I9" s="18" t="s">
        <v>246</v>
      </c>
      <c r="J9" s="13" t="s">
        <v>247</v>
      </c>
      <c r="K9" s="103">
        <v>3</v>
      </c>
      <c r="L9" s="154" t="s">
        <v>400</v>
      </c>
      <c r="M9" s="7"/>
      <c r="N9" s="7"/>
    </row>
    <row r="10" spans="1:14" s="6" customFormat="1" ht="183" customHeight="1">
      <c r="A10" s="116">
        <v>2</v>
      </c>
      <c r="B10" s="52" t="s">
        <v>248</v>
      </c>
      <c r="C10" s="18" t="s">
        <v>100</v>
      </c>
      <c r="D10" s="13" t="s">
        <v>212</v>
      </c>
      <c r="E10" s="95"/>
      <c r="F10" s="22" t="s">
        <v>221</v>
      </c>
      <c r="G10" s="23" t="s">
        <v>97</v>
      </c>
      <c r="H10" s="23" t="s">
        <v>98</v>
      </c>
      <c r="I10" s="23" t="s">
        <v>99</v>
      </c>
      <c r="J10" s="22" t="s">
        <v>213</v>
      </c>
      <c r="K10" s="103">
        <v>3</v>
      </c>
      <c r="L10" s="136" t="s">
        <v>401</v>
      </c>
      <c r="M10" s="7"/>
      <c r="N10" s="7"/>
    </row>
    <row r="11" spans="1:14" s="6" customFormat="1" ht="126.75" customHeight="1">
      <c r="A11" s="116">
        <v>3</v>
      </c>
      <c r="B11" s="31" t="s">
        <v>102</v>
      </c>
      <c r="C11" s="18" t="s">
        <v>100</v>
      </c>
      <c r="D11" s="32">
        <v>1</v>
      </c>
      <c r="E11" s="95">
        <v>620</v>
      </c>
      <c r="F11" s="23" t="s">
        <v>249</v>
      </c>
      <c r="G11" s="23" t="s">
        <v>131</v>
      </c>
      <c r="H11" s="23" t="s">
        <v>330</v>
      </c>
      <c r="I11" s="23" t="s">
        <v>331</v>
      </c>
      <c r="J11" s="23" t="s">
        <v>332</v>
      </c>
      <c r="K11" s="104">
        <v>3</v>
      </c>
      <c r="L11" s="96" t="s">
        <v>402</v>
      </c>
      <c r="M11" s="7"/>
      <c r="N11" s="7"/>
    </row>
    <row r="12" spans="1:14" s="6" customFormat="1" ht="198" customHeight="1">
      <c r="A12" s="116">
        <v>4</v>
      </c>
      <c r="B12" s="31" t="s">
        <v>290</v>
      </c>
      <c r="C12" s="18" t="s">
        <v>100</v>
      </c>
      <c r="D12" s="33" t="s">
        <v>123</v>
      </c>
      <c r="E12" s="96">
        <v>620</v>
      </c>
      <c r="F12" s="23" t="s">
        <v>333</v>
      </c>
      <c r="G12" s="22" t="s">
        <v>250</v>
      </c>
      <c r="H12" s="13" t="s">
        <v>334</v>
      </c>
      <c r="I12" s="13" t="s">
        <v>335</v>
      </c>
      <c r="J12" s="13" t="s">
        <v>336</v>
      </c>
      <c r="K12" s="105">
        <v>2</v>
      </c>
      <c r="L12" s="137" t="s">
        <v>451</v>
      </c>
      <c r="M12" s="7"/>
      <c r="N12" s="7"/>
    </row>
    <row r="13" spans="1:14" s="48" customFormat="1" ht="156.75" customHeight="1">
      <c r="A13" s="117">
        <v>5</v>
      </c>
      <c r="B13" s="15" t="s">
        <v>291</v>
      </c>
      <c r="C13" s="13" t="s">
        <v>286</v>
      </c>
      <c r="D13" s="43" t="s">
        <v>123</v>
      </c>
      <c r="E13" s="97"/>
      <c r="F13" s="13" t="s">
        <v>292</v>
      </c>
      <c r="G13" s="15" t="s">
        <v>214</v>
      </c>
      <c r="H13" s="15" t="s">
        <v>337</v>
      </c>
      <c r="I13" s="15" t="s">
        <v>338</v>
      </c>
      <c r="J13" s="15" t="s">
        <v>339</v>
      </c>
      <c r="K13" s="106">
        <v>2</v>
      </c>
      <c r="L13" s="136" t="s">
        <v>452</v>
      </c>
      <c r="M13" s="47"/>
      <c r="N13" s="47"/>
    </row>
    <row r="14" spans="1:14" s="6" customFormat="1" ht="100.5" customHeight="1">
      <c r="A14" s="117">
        <v>6</v>
      </c>
      <c r="B14" s="15" t="s">
        <v>222</v>
      </c>
      <c r="C14" s="13" t="s">
        <v>114</v>
      </c>
      <c r="D14" s="43" t="s">
        <v>171</v>
      </c>
      <c r="E14" s="98" t="s">
        <v>403</v>
      </c>
      <c r="F14" s="13" t="s">
        <v>266</v>
      </c>
      <c r="G14" s="15" t="s">
        <v>172</v>
      </c>
      <c r="H14" s="15" t="s">
        <v>340</v>
      </c>
      <c r="I14" s="15" t="s">
        <v>341</v>
      </c>
      <c r="J14" s="15" t="s">
        <v>342</v>
      </c>
      <c r="K14" s="106"/>
      <c r="L14" s="101" t="s">
        <v>403</v>
      </c>
      <c r="M14" s="7"/>
      <c r="N14" s="7"/>
    </row>
    <row r="15" spans="1:14" s="26" customFormat="1" ht="179.25" customHeight="1">
      <c r="A15" s="118">
        <v>7</v>
      </c>
      <c r="B15" s="18" t="s">
        <v>293</v>
      </c>
      <c r="C15" s="18" t="s">
        <v>100</v>
      </c>
      <c r="D15" s="43" t="s">
        <v>294</v>
      </c>
      <c r="E15" s="95"/>
      <c r="F15" s="18" t="s">
        <v>223</v>
      </c>
      <c r="G15" s="18" t="s">
        <v>224</v>
      </c>
      <c r="H15" s="18" t="s">
        <v>343</v>
      </c>
      <c r="I15" s="18" t="s">
        <v>344</v>
      </c>
      <c r="J15" s="18" t="s">
        <v>345</v>
      </c>
      <c r="K15" s="107">
        <v>2</v>
      </c>
      <c r="L15" s="136" t="s">
        <v>453</v>
      </c>
      <c r="M15" s="25"/>
      <c r="N15" s="25"/>
    </row>
    <row r="16" spans="1:14" ht="151.5" customHeight="1">
      <c r="A16" s="118">
        <v>8</v>
      </c>
      <c r="B16" s="18" t="s">
        <v>51</v>
      </c>
      <c r="C16" s="18" t="s">
        <v>100</v>
      </c>
      <c r="D16" s="34"/>
      <c r="E16" s="99"/>
      <c r="F16" s="18" t="s">
        <v>173</v>
      </c>
      <c r="G16" s="18" t="s">
        <v>132</v>
      </c>
      <c r="H16" s="23" t="s">
        <v>225</v>
      </c>
      <c r="I16" s="23" t="s">
        <v>226</v>
      </c>
      <c r="J16" s="23" t="s">
        <v>227</v>
      </c>
      <c r="K16" s="108">
        <v>3</v>
      </c>
      <c r="L16" s="137" t="s">
        <v>454</v>
      </c>
      <c r="M16" s="8"/>
      <c r="N16" s="8"/>
    </row>
    <row r="17" spans="1:255" ht="22.5" customHeight="1">
      <c r="A17" s="178" t="s">
        <v>75</v>
      </c>
      <c r="B17" s="179"/>
      <c r="C17" s="179"/>
      <c r="D17" s="179"/>
      <c r="E17" s="179"/>
      <c r="F17" s="179"/>
      <c r="G17" s="179"/>
      <c r="H17" s="179"/>
      <c r="I17" s="179"/>
      <c r="J17" s="179"/>
      <c r="K17" s="179"/>
      <c r="L17" s="180"/>
      <c r="M17" s="8"/>
      <c r="N17" s="8"/>
    </row>
    <row r="18" spans="1:255" ht="93.75" customHeight="1">
      <c r="A18" s="118">
        <v>9</v>
      </c>
      <c r="B18" s="19" t="s">
        <v>228</v>
      </c>
      <c r="C18" s="18" t="s">
        <v>100</v>
      </c>
      <c r="D18" s="13" t="s">
        <v>108</v>
      </c>
      <c r="E18" s="100" t="s">
        <v>38</v>
      </c>
      <c r="F18" s="23" t="s">
        <v>103</v>
      </c>
      <c r="G18" s="22" t="s">
        <v>105</v>
      </c>
      <c r="H18" s="23" t="s">
        <v>104</v>
      </c>
      <c r="I18" s="18" t="s">
        <v>106</v>
      </c>
      <c r="J18" s="18" t="s">
        <v>107</v>
      </c>
      <c r="K18" s="109">
        <v>3</v>
      </c>
      <c r="L18" s="138" t="s">
        <v>404</v>
      </c>
      <c r="M18" s="8"/>
      <c r="N18" s="8"/>
    </row>
    <row r="19" spans="1:255" s="40" customFormat="1" ht="96" customHeight="1">
      <c r="A19" s="119">
        <v>10</v>
      </c>
      <c r="B19" s="38" t="s">
        <v>295</v>
      </c>
      <c r="C19" s="18" t="s">
        <v>100</v>
      </c>
      <c r="D19" s="18" t="s">
        <v>229</v>
      </c>
      <c r="E19" s="96">
        <v>1560</v>
      </c>
      <c r="F19" s="18" t="s">
        <v>296</v>
      </c>
      <c r="G19" s="18" t="s">
        <v>297</v>
      </c>
      <c r="H19" s="18" t="s">
        <v>346</v>
      </c>
      <c r="I19" s="18" t="s">
        <v>347</v>
      </c>
      <c r="J19" s="18" t="s">
        <v>348</v>
      </c>
      <c r="K19" s="106">
        <v>3</v>
      </c>
      <c r="L19" s="136" t="s">
        <v>459</v>
      </c>
      <c r="M19" s="46"/>
      <c r="N19" s="46"/>
    </row>
    <row r="20" spans="1:255" s="40" customFormat="1" ht="96" customHeight="1">
      <c r="A20" s="119">
        <v>11</v>
      </c>
      <c r="B20" s="15" t="s">
        <v>298</v>
      </c>
      <c r="C20" s="13" t="s">
        <v>100</v>
      </c>
      <c r="D20" s="13" t="s">
        <v>299</v>
      </c>
      <c r="E20" s="96">
        <v>489</v>
      </c>
      <c r="F20" s="13" t="s">
        <v>300</v>
      </c>
      <c r="G20" s="13" t="s">
        <v>230</v>
      </c>
      <c r="H20" s="13" t="s">
        <v>349</v>
      </c>
      <c r="I20" s="13" t="s">
        <v>350</v>
      </c>
      <c r="J20" s="13" t="s">
        <v>351</v>
      </c>
      <c r="K20" s="106">
        <v>3</v>
      </c>
      <c r="L20" s="136" t="s">
        <v>455</v>
      </c>
      <c r="M20" s="46"/>
      <c r="N20" s="46"/>
    </row>
    <row r="21" spans="1:255" s="37" customFormat="1" ht="95.25" customHeight="1">
      <c r="A21" s="120">
        <v>12</v>
      </c>
      <c r="B21" s="18" t="s">
        <v>301</v>
      </c>
      <c r="C21" s="18" t="s">
        <v>259</v>
      </c>
      <c r="D21" s="33" t="s">
        <v>123</v>
      </c>
      <c r="E21" s="95" t="s">
        <v>406</v>
      </c>
      <c r="F21" s="18" t="s">
        <v>302</v>
      </c>
      <c r="G21" s="18" t="s">
        <v>303</v>
      </c>
      <c r="H21" s="18" t="s">
        <v>352</v>
      </c>
      <c r="I21" s="18" t="s">
        <v>353</v>
      </c>
      <c r="J21" s="18" t="s">
        <v>354</v>
      </c>
      <c r="K21" s="107">
        <v>2</v>
      </c>
      <c r="L21" s="96" t="s">
        <v>407</v>
      </c>
      <c r="M21" s="36"/>
      <c r="N21" s="36"/>
    </row>
    <row r="22" spans="1:255" ht="94.5" customHeight="1">
      <c r="A22" s="118">
        <v>13</v>
      </c>
      <c r="B22" s="13" t="s">
        <v>304</v>
      </c>
      <c r="C22" s="18" t="s">
        <v>259</v>
      </c>
      <c r="D22" s="13" t="s">
        <v>109</v>
      </c>
      <c r="E22" s="100">
        <v>12</v>
      </c>
      <c r="F22" s="23" t="s">
        <v>305</v>
      </c>
      <c r="G22" s="13" t="s">
        <v>110</v>
      </c>
      <c r="H22" s="18" t="s">
        <v>355</v>
      </c>
      <c r="I22" s="18" t="s">
        <v>356</v>
      </c>
      <c r="J22" s="18" t="s">
        <v>357</v>
      </c>
      <c r="K22" s="109">
        <v>3</v>
      </c>
      <c r="L22" s="138" t="s">
        <v>405</v>
      </c>
      <c r="M22" s="8"/>
      <c r="N22" s="8"/>
    </row>
    <row r="23" spans="1:255" ht="93.75" customHeight="1">
      <c r="A23" s="118">
        <v>14</v>
      </c>
      <c r="B23" s="13" t="s">
        <v>306</v>
      </c>
      <c r="C23" s="18" t="s">
        <v>100</v>
      </c>
      <c r="D23" s="43" t="s">
        <v>307</v>
      </c>
      <c r="E23" s="100">
        <v>593</v>
      </c>
      <c r="F23" s="18" t="s">
        <v>308</v>
      </c>
      <c r="G23" s="18" t="s">
        <v>309</v>
      </c>
      <c r="H23" s="18" t="s">
        <v>358</v>
      </c>
      <c r="I23" s="18" t="s">
        <v>359</v>
      </c>
      <c r="J23" s="18" t="s">
        <v>360</v>
      </c>
      <c r="K23" s="107">
        <v>2</v>
      </c>
      <c r="L23" s="139" t="s">
        <v>458</v>
      </c>
      <c r="M23" s="8"/>
      <c r="N23" s="8"/>
    </row>
    <row r="24" spans="1:255" s="50" customFormat="1" ht="84" customHeight="1">
      <c r="A24" s="121">
        <v>15</v>
      </c>
      <c r="B24" s="15" t="s">
        <v>311</v>
      </c>
      <c r="C24" s="13" t="s">
        <v>100</v>
      </c>
      <c r="D24" s="43" t="s">
        <v>310</v>
      </c>
      <c r="E24" s="96">
        <v>593</v>
      </c>
      <c r="F24" s="13" t="s">
        <v>312</v>
      </c>
      <c r="G24" s="13" t="s">
        <v>231</v>
      </c>
      <c r="H24" s="13" t="s">
        <v>361</v>
      </c>
      <c r="I24" s="13" t="s">
        <v>362</v>
      </c>
      <c r="J24" s="13" t="s">
        <v>363</v>
      </c>
      <c r="K24" s="106">
        <v>2</v>
      </c>
      <c r="L24" s="96" t="s">
        <v>408</v>
      </c>
      <c r="M24" s="49"/>
      <c r="N24" s="49"/>
    </row>
    <row r="25" spans="1:255" s="50" customFormat="1" ht="84" customHeight="1">
      <c r="A25" s="121">
        <v>16</v>
      </c>
      <c r="B25" s="15" t="s">
        <v>280</v>
      </c>
      <c r="C25" s="13" t="s">
        <v>100</v>
      </c>
      <c r="D25" s="43" t="s">
        <v>313</v>
      </c>
      <c r="E25" s="155">
        <v>1</v>
      </c>
      <c r="F25" s="13" t="s">
        <v>314</v>
      </c>
      <c r="G25" s="13" t="s">
        <v>316</v>
      </c>
      <c r="H25" s="13" t="s">
        <v>315</v>
      </c>
      <c r="I25" s="13" t="s">
        <v>317</v>
      </c>
      <c r="J25" s="13" t="s">
        <v>318</v>
      </c>
      <c r="K25" s="106">
        <v>3</v>
      </c>
      <c r="L25" s="136" t="s">
        <v>409</v>
      </c>
      <c r="M25" s="49"/>
      <c r="N25" s="49"/>
    </row>
    <row r="26" spans="1:255" s="6" customFormat="1" ht="93.75">
      <c r="A26" s="118">
        <v>17</v>
      </c>
      <c r="B26" s="13" t="s">
        <v>175</v>
      </c>
      <c r="C26" s="13" t="s">
        <v>114</v>
      </c>
      <c r="D26" s="13" t="s">
        <v>279</v>
      </c>
      <c r="E26" s="100" t="s">
        <v>403</v>
      </c>
      <c r="F26" s="13" t="s">
        <v>176</v>
      </c>
      <c r="G26" s="13" t="s">
        <v>177</v>
      </c>
      <c r="H26" s="13" t="s">
        <v>178</v>
      </c>
      <c r="I26" s="13" t="s">
        <v>179</v>
      </c>
      <c r="J26" s="13" t="s">
        <v>180</v>
      </c>
      <c r="K26" s="107"/>
      <c r="L26" s="102" t="s">
        <v>403</v>
      </c>
    </row>
    <row r="27" spans="1:255" ht="18.75">
      <c r="A27" s="181" t="s">
        <v>4</v>
      </c>
      <c r="B27" s="182"/>
      <c r="C27" s="182"/>
      <c r="D27" s="182"/>
      <c r="E27" s="182"/>
      <c r="F27" s="182"/>
      <c r="G27" s="182"/>
      <c r="H27" s="182"/>
      <c r="I27" s="182"/>
      <c r="J27" s="182"/>
      <c r="K27" s="182"/>
      <c r="L27" s="183"/>
    </row>
    <row r="28" spans="1:255" s="40" customFormat="1" ht="114" customHeight="1">
      <c r="A28" s="122">
        <v>18</v>
      </c>
      <c r="B28" s="18" t="s">
        <v>253</v>
      </c>
      <c r="C28" s="18" t="s">
        <v>100</v>
      </c>
      <c r="D28" s="18" t="s">
        <v>111</v>
      </c>
      <c r="E28" s="96">
        <v>47316</v>
      </c>
      <c r="F28" s="18" t="s">
        <v>232</v>
      </c>
      <c r="G28" s="18" t="s">
        <v>124</v>
      </c>
      <c r="H28" s="18" t="s">
        <v>364</v>
      </c>
      <c r="I28" s="18" t="s">
        <v>365</v>
      </c>
      <c r="J28" s="18" t="s">
        <v>366</v>
      </c>
      <c r="K28" s="107">
        <v>3</v>
      </c>
      <c r="L28" s="96" t="s">
        <v>416</v>
      </c>
    </row>
    <row r="29" spans="1:255" s="40" customFormat="1" ht="87" customHeight="1">
      <c r="A29" s="122">
        <v>19</v>
      </c>
      <c r="B29" s="18" t="s">
        <v>113</v>
      </c>
      <c r="C29" s="18" t="s">
        <v>114</v>
      </c>
      <c r="D29" s="18" t="s">
        <v>118</v>
      </c>
      <c r="E29" s="95" t="s">
        <v>403</v>
      </c>
      <c r="F29" s="18" t="s">
        <v>238</v>
      </c>
      <c r="G29" s="18" t="s">
        <v>126</v>
      </c>
      <c r="H29" s="18" t="s">
        <v>367</v>
      </c>
      <c r="I29" s="18" t="s">
        <v>368</v>
      </c>
      <c r="J29" s="18" t="s">
        <v>369</v>
      </c>
      <c r="K29" s="107"/>
      <c r="L29" s="123" t="s">
        <v>403</v>
      </c>
      <c r="M29" s="184"/>
      <c r="N29" s="184"/>
      <c r="O29" s="184"/>
      <c r="P29" s="184"/>
      <c r="Q29" s="184"/>
      <c r="R29" s="184"/>
      <c r="S29" s="184"/>
      <c r="T29" s="184"/>
      <c r="U29" s="184"/>
      <c r="V29" s="184"/>
      <c r="W29" s="185"/>
      <c r="X29" s="186"/>
      <c r="Y29" s="187"/>
      <c r="Z29" s="187"/>
      <c r="AA29" s="187"/>
      <c r="AB29" s="187"/>
      <c r="AC29" s="187"/>
      <c r="AD29" s="187"/>
      <c r="AE29" s="187"/>
      <c r="AF29" s="187"/>
      <c r="AG29" s="187"/>
      <c r="AH29" s="187"/>
      <c r="AI29" s="188"/>
      <c r="AJ29" s="186"/>
      <c r="AK29" s="187"/>
      <c r="AL29" s="187"/>
      <c r="AM29" s="187"/>
      <c r="AN29" s="187"/>
      <c r="AO29" s="187"/>
      <c r="AP29" s="187"/>
      <c r="AQ29" s="187"/>
      <c r="AR29" s="187"/>
      <c r="AS29" s="187"/>
      <c r="AT29" s="187"/>
      <c r="AU29" s="188"/>
      <c r="AV29" s="186"/>
      <c r="AW29" s="187"/>
      <c r="AX29" s="187"/>
      <c r="AY29" s="187"/>
      <c r="AZ29" s="187"/>
      <c r="BA29" s="187"/>
      <c r="BB29" s="187"/>
      <c r="BC29" s="187"/>
      <c r="BD29" s="187"/>
      <c r="BE29" s="187"/>
      <c r="BF29" s="187"/>
      <c r="BG29" s="188"/>
      <c r="BH29" s="186"/>
      <c r="BI29" s="187"/>
      <c r="BJ29" s="187"/>
      <c r="BK29" s="187"/>
      <c r="BL29" s="187"/>
      <c r="BM29" s="187"/>
      <c r="BN29" s="187"/>
      <c r="BO29" s="187"/>
      <c r="BP29" s="187"/>
      <c r="BQ29" s="187"/>
      <c r="BR29" s="187"/>
      <c r="BS29" s="188"/>
      <c r="BT29" s="186"/>
      <c r="BU29" s="187"/>
      <c r="BV29" s="187"/>
      <c r="BW29" s="187"/>
      <c r="BX29" s="187"/>
      <c r="BY29" s="187"/>
      <c r="BZ29" s="187"/>
      <c r="CA29" s="187"/>
      <c r="CB29" s="187"/>
      <c r="CC29" s="187"/>
      <c r="CD29" s="187"/>
      <c r="CE29" s="188"/>
      <c r="CF29" s="186"/>
      <c r="CG29" s="187"/>
      <c r="CH29" s="187"/>
      <c r="CI29" s="187"/>
      <c r="CJ29" s="187"/>
      <c r="CK29" s="187"/>
      <c r="CL29" s="187"/>
      <c r="CM29" s="187"/>
      <c r="CN29" s="187"/>
      <c r="CO29" s="187"/>
      <c r="CP29" s="187"/>
      <c r="CQ29" s="188"/>
      <c r="CR29" s="186"/>
      <c r="CS29" s="187"/>
      <c r="CT29" s="187"/>
      <c r="CU29" s="187"/>
      <c r="CV29" s="187"/>
      <c r="CW29" s="187"/>
      <c r="CX29" s="187"/>
      <c r="CY29" s="187"/>
      <c r="CZ29" s="187"/>
      <c r="DA29" s="187"/>
      <c r="DB29" s="187"/>
      <c r="DC29" s="188"/>
      <c r="DD29" s="186"/>
      <c r="DE29" s="187"/>
      <c r="DF29" s="187"/>
      <c r="DG29" s="187"/>
      <c r="DH29" s="187"/>
      <c r="DI29" s="187"/>
      <c r="DJ29" s="187"/>
      <c r="DK29" s="187"/>
      <c r="DL29" s="187"/>
      <c r="DM29" s="187"/>
      <c r="DN29" s="187"/>
      <c r="DO29" s="188"/>
      <c r="DP29" s="186"/>
      <c r="DQ29" s="187"/>
      <c r="DR29" s="187"/>
      <c r="DS29" s="187"/>
      <c r="DT29" s="187"/>
      <c r="DU29" s="187"/>
      <c r="DV29" s="187"/>
      <c r="DW29" s="187"/>
      <c r="DX29" s="187"/>
      <c r="DY29" s="187"/>
      <c r="DZ29" s="187"/>
      <c r="EA29" s="188"/>
      <c r="EB29" s="186"/>
      <c r="EC29" s="187"/>
      <c r="ED29" s="187"/>
      <c r="EE29" s="187"/>
      <c r="EF29" s="187"/>
      <c r="EG29" s="187"/>
      <c r="EH29" s="187"/>
      <c r="EI29" s="187"/>
      <c r="EJ29" s="187"/>
      <c r="EK29" s="187"/>
      <c r="EL29" s="187"/>
      <c r="EM29" s="188"/>
      <c r="EN29" s="186"/>
      <c r="EO29" s="187"/>
      <c r="EP29" s="187"/>
      <c r="EQ29" s="187"/>
      <c r="ER29" s="187"/>
      <c r="ES29" s="187"/>
      <c r="ET29" s="187"/>
      <c r="EU29" s="187"/>
      <c r="EV29" s="187"/>
      <c r="EW29" s="187"/>
      <c r="EX29" s="187"/>
      <c r="EY29" s="188"/>
      <c r="EZ29" s="186"/>
      <c r="FA29" s="187"/>
      <c r="FB29" s="187"/>
      <c r="FC29" s="187"/>
      <c r="FD29" s="187"/>
      <c r="FE29" s="187"/>
      <c r="FF29" s="187"/>
      <c r="FG29" s="187"/>
      <c r="FH29" s="187"/>
      <c r="FI29" s="187"/>
      <c r="FJ29" s="187"/>
      <c r="FK29" s="188"/>
      <c r="FL29" s="186"/>
      <c r="FM29" s="187"/>
      <c r="FN29" s="187"/>
      <c r="FO29" s="187"/>
      <c r="FP29" s="187"/>
      <c r="FQ29" s="187"/>
      <c r="FR29" s="187"/>
      <c r="FS29" s="187"/>
      <c r="FT29" s="187"/>
      <c r="FU29" s="187"/>
      <c r="FV29" s="187"/>
      <c r="FW29" s="188"/>
      <c r="FX29" s="186"/>
      <c r="FY29" s="187"/>
      <c r="FZ29" s="187"/>
      <c r="GA29" s="187"/>
      <c r="GB29" s="187"/>
      <c r="GC29" s="187"/>
      <c r="GD29" s="187"/>
      <c r="GE29" s="187"/>
      <c r="GF29" s="187"/>
      <c r="GG29" s="187"/>
      <c r="GH29" s="187"/>
      <c r="GI29" s="188"/>
      <c r="GJ29" s="186"/>
      <c r="GK29" s="187"/>
      <c r="GL29" s="187"/>
      <c r="GM29" s="187"/>
      <c r="GN29" s="187"/>
      <c r="GO29" s="187"/>
      <c r="GP29" s="187"/>
      <c r="GQ29" s="187"/>
      <c r="GR29" s="187"/>
      <c r="GS29" s="187"/>
      <c r="GT29" s="187"/>
      <c r="GU29" s="188"/>
      <c r="GV29" s="186"/>
      <c r="GW29" s="187"/>
      <c r="GX29" s="187"/>
      <c r="GY29" s="187"/>
      <c r="GZ29" s="187"/>
      <c r="HA29" s="187"/>
      <c r="HB29" s="187"/>
      <c r="HC29" s="187"/>
      <c r="HD29" s="187"/>
      <c r="HE29" s="187"/>
      <c r="HF29" s="187"/>
      <c r="HG29" s="188"/>
      <c r="HH29" s="186"/>
      <c r="HI29" s="187"/>
      <c r="HJ29" s="187"/>
      <c r="HK29" s="187"/>
      <c r="HL29" s="187"/>
      <c r="HM29" s="187"/>
      <c r="HN29" s="187"/>
      <c r="HO29" s="187"/>
      <c r="HP29" s="187"/>
      <c r="HQ29" s="187"/>
      <c r="HR29" s="187"/>
      <c r="HS29" s="188"/>
      <c r="HT29" s="186"/>
      <c r="HU29" s="187"/>
      <c r="HV29" s="187"/>
      <c r="HW29" s="187"/>
      <c r="HX29" s="187"/>
      <c r="HY29" s="187"/>
      <c r="HZ29" s="187"/>
      <c r="IA29" s="187"/>
      <c r="IB29" s="187"/>
      <c r="IC29" s="187"/>
      <c r="ID29" s="187"/>
      <c r="IE29" s="188"/>
      <c r="IF29" s="186"/>
      <c r="IG29" s="187"/>
      <c r="IH29" s="187"/>
      <c r="II29" s="187"/>
      <c r="IJ29" s="187"/>
      <c r="IK29" s="187"/>
      <c r="IL29" s="187"/>
      <c r="IM29" s="187"/>
      <c r="IN29" s="187"/>
      <c r="IO29" s="187"/>
      <c r="IP29" s="187"/>
      <c r="IQ29" s="188"/>
      <c r="IR29" s="186"/>
      <c r="IS29" s="187"/>
      <c r="IT29" s="187"/>
      <c r="IU29" s="187"/>
    </row>
    <row r="30" spans="1:255" s="40" customFormat="1" ht="143.25" customHeight="1">
      <c r="A30" s="116">
        <v>20</v>
      </c>
      <c r="B30" s="13" t="s">
        <v>181</v>
      </c>
      <c r="C30" s="13" t="s">
        <v>114</v>
      </c>
      <c r="D30" s="13" t="s">
        <v>182</v>
      </c>
      <c r="E30" s="102" t="s">
        <v>403</v>
      </c>
      <c r="F30" s="13" t="s">
        <v>183</v>
      </c>
      <c r="G30" s="13" t="s">
        <v>184</v>
      </c>
      <c r="H30" s="13" t="s">
        <v>370</v>
      </c>
      <c r="I30" s="13" t="s">
        <v>371</v>
      </c>
      <c r="J30" s="13" t="s">
        <v>372</v>
      </c>
      <c r="K30" s="107"/>
      <c r="L30" s="95" t="s">
        <v>403</v>
      </c>
    </row>
    <row r="31" spans="1:255" s="40" customFormat="1" ht="120" customHeight="1">
      <c r="A31" s="116">
        <v>21</v>
      </c>
      <c r="B31" s="13" t="s">
        <v>185</v>
      </c>
      <c r="C31" s="13" t="s">
        <v>114</v>
      </c>
      <c r="D31" s="13" t="s">
        <v>186</v>
      </c>
      <c r="E31" s="102" t="s">
        <v>403</v>
      </c>
      <c r="F31" s="13" t="s">
        <v>187</v>
      </c>
      <c r="G31" s="13" t="s">
        <v>188</v>
      </c>
      <c r="H31" s="13" t="s">
        <v>234</v>
      </c>
      <c r="I31" s="13" t="s">
        <v>189</v>
      </c>
      <c r="J31" s="13" t="s">
        <v>190</v>
      </c>
      <c r="K31" s="107"/>
      <c r="L31" s="95" t="s">
        <v>403</v>
      </c>
    </row>
    <row r="32" spans="1:255" s="42" customFormat="1" ht="132" hidden="1" customHeight="1">
      <c r="A32" s="124">
        <v>18</v>
      </c>
      <c r="B32" s="23" t="s">
        <v>235</v>
      </c>
      <c r="C32" s="18" t="s">
        <v>100</v>
      </c>
      <c r="D32" s="23" t="s">
        <v>236</v>
      </c>
      <c r="E32" s="41"/>
      <c r="F32" s="23" t="s">
        <v>130</v>
      </c>
      <c r="G32" s="23" t="s">
        <v>237</v>
      </c>
      <c r="H32" s="23" t="s">
        <v>115</v>
      </c>
      <c r="I32" s="23" t="s">
        <v>117</v>
      </c>
      <c r="J32" s="23" t="s">
        <v>116</v>
      </c>
      <c r="K32" s="81"/>
      <c r="L32" s="125"/>
    </row>
    <row r="33" spans="1:12" ht="18.75">
      <c r="A33" s="189" t="s">
        <v>76</v>
      </c>
      <c r="B33" s="190"/>
      <c r="C33" s="190"/>
      <c r="D33" s="190"/>
      <c r="E33" s="190"/>
      <c r="F33" s="190"/>
      <c r="G33" s="190"/>
      <c r="H33" s="56"/>
      <c r="I33" s="56"/>
      <c r="J33" s="56"/>
      <c r="K33" s="81"/>
      <c r="L33" s="126"/>
    </row>
    <row r="34" spans="1:12" s="40" customFormat="1" ht="105" customHeight="1">
      <c r="A34" s="122">
        <v>22</v>
      </c>
      <c r="B34" s="23" t="s">
        <v>93</v>
      </c>
      <c r="C34" s="18" t="s">
        <v>100</v>
      </c>
      <c r="D34" s="124"/>
      <c r="E34" s="95">
        <v>20585</v>
      </c>
      <c r="F34" s="18" t="s">
        <v>112</v>
      </c>
      <c r="G34" s="18" t="s">
        <v>233</v>
      </c>
      <c r="H34" s="18" t="s">
        <v>39</v>
      </c>
      <c r="I34" s="18" t="s">
        <v>373</v>
      </c>
      <c r="J34" s="18" t="s">
        <v>374</v>
      </c>
      <c r="K34" s="107">
        <v>2</v>
      </c>
      <c r="L34" s="96" t="s">
        <v>415</v>
      </c>
    </row>
    <row r="35" spans="1:12" s="6" customFormat="1" ht="79.5" customHeight="1">
      <c r="A35" s="118">
        <v>23</v>
      </c>
      <c r="B35" s="13" t="s">
        <v>56</v>
      </c>
      <c r="C35" s="18" t="s">
        <v>100</v>
      </c>
      <c r="D35" s="13" t="s">
        <v>174</v>
      </c>
      <c r="E35" s="156">
        <v>1</v>
      </c>
      <c r="F35" s="13" t="s">
        <v>58</v>
      </c>
      <c r="G35" s="13" t="s">
        <v>40</v>
      </c>
      <c r="H35" s="13" t="s">
        <v>319</v>
      </c>
      <c r="I35" s="13" t="s">
        <v>320</v>
      </c>
      <c r="J35" s="13" t="s">
        <v>321</v>
      </c>
      <c r="K35" s="107">
        <v>3</v>
      </c>
      <c r="L35" s="100" t="s">
        <v>410</v>
      </c>
    </row>
    <row r="36" spans="1:12" ht="18.75">
      <c r="A36" s="191" t="s">
        <v>5</v>
      </c>
      <c r="B36" s="192"/>
      <c r="C36" s="192"/>
      <c r="D36" s="192"/>
      <c r="E36" s="57"/>
      <c r="F36" s="57"/>
      <c r="G36" s="57"/>
      <c r="H36" s="57"/>
      <c r="I36" s="57"/>
      <c r="J36" s="57"/>
      <c r="K36" s="81"/>
      <c r="L36" s="127"/>
    </row>
    <row r="37" spans="1:12" ht="119.25" customHeight="1">
      <c r="A37" s="116">
        <v>24</v>
      </c>
      <c r="B37" s="13" t="s">
        <v>127</v>
      </c>
      <c r="C37" s="18" t="s">
        <v>100</v>
      </c>
      <c r="D37" s="13"/>
      <c r="E37" s="100">
        <v>4</v>
      </c>
      <c r="F37" s="16" t="s">
        <v>57</v>
      </c>
      <c r="G37" s="16" t="s">
        <v>15</v>
      </c>
      <c r="H37" s="16" t="s">
        <v>119</v>
      </c>
      <c r="I37" s="16" t="s">
        <v>37</v>
      </c>
      <c r="J37" s="16" t="s">
        <v>19</v>
      </c>
      <c r="K37" s="107">
        <v>2</v>
      </c>
      <c r="L37" s="140" t="s">
        <v>411</v>
      </c>
    </row>
    <row r="38" spans="1:12" s="50" customFormat="1" ht="259.5" customHeight="1">
      <c r="A38" s="116">
        <v>25</v>
      </c>
      <c r="B38" s="13" t="s">
        <v>21</v>
      </c>
      <c r="C38" s="18" t="s">
        <v>100</v>
      </c>
      <c r="D38" s="12" t="s">
        <v>120</v>
      </c>
      <c r="E38" s="100">
        <v>2</v>
      </c>
      <c r="F38" s="13" t="s">
        <v>66</v>
      </c>
      <c r="G38" s="13" t="s">
        <v>239</v>
      </c>
      <c r="H38" s="13" t="s">
        <v>375</v>
      </c>
      <c r="I38" s="13" t="s">
        <v>376</v>
      </c>
      <c r="J38" s="13" t="s">
        <v>377</v>
      </c>
      <c r="K38" s="107">
        <v>2</v>
      </c>
      <c r="L38" s="141" t="s">
        <v>412</v>
      </c>
    </row>
    <row r="39" spans="1:12" s="35" customFormat="1" ht="18.75">
      <c r="A39" s="129" t="s">
        <v>20</v>
      </c>
      <c r="B39" s="51"/>
      <c r="C39" s="51"/>
      <c r="D39" s="51"/>
      <c r="E39" s="51"/>
      <c r="F39" s="51"/>
      <c r="G39" s="51"/>
      <c r="H39" s="51"/>
      <c r="I39" s="51"/>
      <c r="J39" s="51"/>
      <c r="K39" s="81"/>
      <c r="L39" s="130"/>
    </row>
    <row r="40" spans="1:12" s="35" customFormat="1" ht="129" customHeight="1">
      <c r="A40" s="39">
        <v>26</v>
      </c>
      <c r="B40" s="13" t="s">
        <v>215</v>
      </c>
      <c r="C40" s="18" t="s">
        <v>100</v>
      </c>
      <c r="D40" s="18"/>
      <c r="E40" s="96">
        <v>253</v>
      </c>
      <c r="F40" s="19" t="s">
        <v>211</v>
      </c>
      <c r="G40" s="19" t="s">
        <v>240</v>
      </c>
      <c r="H40" s="19" t="s">
        <v>378</v>
      </c>
      <c r="I40" s="19" t="s">
        <v>379</v>
      </c>
      <c r="J40" s="19" t="s">
        <v>380</v>
      </c>
      <c r="K40" s="107">
        <v>2</v>
      </c>
      <c r="L40" s="142" t="s">
        <v>417</v>
      </c>
    </row>
    <row r="41" spans="1:12" ht="105.75" customHeight="1">
      <c r="A41" s="39">
        <v>27</v>
      </c>
      <c r="B41" s="18" t="s">
        <v>48</v>
      </c>
      <c r="C41" s="18" t="s">
        <v>100</v>
      </c>
      <c r="D41" s="18"/>
      <c r="E41" s="96">
        <v>2</v>
      </c>
      <c r="F41" s="23" t="s">
        <v>128</v>
      </c>
      <c r="G41" s="19" t="s">
        <v>241</v>
      </c>
      <c r="H41" s="18" t="s">
        <v>381</v>
      </c>
      <c r="I41" s="18" t="s">
        <v>382</v>
      </c>
      <c r="J41" s="18" t="s">
        <v>383</v>
      </c>
      <c r="K41" s="107">
        <v>3</v>
      </c>
      <c r="L41" s="143" t="s">
        <v>418</v>
      </c>
    </row>
    <row r="42" spans="1:12" ht="18.75">
      <c r="A42" s="191" t="s">
        <v>36</v>
      </c>
      <c r="B42" s="192"/>
      <c r="C42" s="192"/>
      <c r="D42" s="192"/>
      <c r="E42" s="113"/>
      <c r="F42" s="113"/>
      <c r="G42" s="113"/>
      <c r="H42" s="113"/>
      <c r="I42" s="113"/>
      <c r="J42" s="113"/>
      <c r="K42" s="81"/>
      <c r="L42" s="127"/>
    </row>
    <row r="43" spans="1:12" ht="79.5" customHeight="1">
      <c r="A43" s="39">
        <v>28</v>
      </c>
      <c r="B43" s="17" t="s">
        <v>18</v>
      </c>
      <c r="C43" s="18" t="s">
        <v>100</v>
      </c>
      <c r="D43" s="127"/>
      <c r="E43" s="128" t="s">
        <v>461</v>
      </c>
      <c r="F43" s="12" t="s">
        <v>242</v>
      </c>
      <c r="G43" s="12" t="s">
        <v>68</v>
      </c>
      <c r="H43" s="13" t="s">
        <v>384</v>
      </c>
      <c r="I43" s="13" t="s">
        <v>385</v>
      </c>
      <c r="J43" s="13" t="s">
        <v>386</v>
      </c>
      <c r="K43" s="107">
        <v>3</v>
      </c>
      <c r="L43" s="144" t="s">
        <v>413</v>
      </c>
    </row>
    <row r="44" spans="1:12" s="6" customFormat="1" ht="78.75" customHeight="1">
      <c r="A44" s="39">
        <v>29</v>
      </c>
      <c r="B44" s="17" t="s">
        <v>49</v>
      </c>
      <c r="C44" s="18" t="s">
        <v>100</v>
      </c>
      <c r="D44" s="127"/>
      <c r="E44" s="128" t="s">
        <v>461</v>
      </c>
      <c r="F44" s="22" t="s">
        <v>52</v>
      </c>
      <c r="G44" s="22" t="s">
        <v>216</v>
      </c>
      <c r="H44" s="13" t="s">
        <v>396</v>
      </c>
      <c r="I44" s="13" t="s">
        <v>397</v>
      </c>
      <c r="J44" s="13" t="s">
        <v>395</v>
      </c>
      <c r="K44" s="107">
        <v>3</v>
      </c>
      <c r="L44" s="140" t="s">
        <v>414</v>
      </c>
    </row>
    <row r="45" spans="1:12" ht="90.75" customHeight="1">
      <c r="A45" s="39">
        <v>30</v>
      </c>
      <c r="B45" s="13" t="s">
        <v>129</v>
      </c>
      <c r="C45" s="18" t="s">
        <v>100</v>
      </c>
      <c r="D45" s="131"/>
      <c r="E45" s="102" t="s">
        <v>461</v>
      </c>
      <c r="F45" s="13" t="s">
        <v>54</v>
      </c>
      <c r="G45" s="22" t="s">
        <v>243</v>
      </c>
      <c r="H45" s="13" t="s">
        <v>387</v>
      </c>
      <c r="I45" s="13" t="s">
        <v>388</v>
      </c>
      <c r="J45" s="13" t="s">
        <v>389</v>
      </c>
      <c r="K45" s="107">
        <v>3</v>
      </c>
      <c r="L45" s="140" t="s">
        <v>414</v>
      </c>
    </row>
    <row r="46" spans="1:12" ht="81.75" customHeight="1">
      <c r="A46" s="39">
        <v>31</v>
      </c>
      <c r="B46" s="13" t="s">
        <v>16</v>
      </c>
      <c r="C46" s="18" t="s">
        <v>100</v>
      </c>
      <c r="D46" s="127"/>
      <c r="E46" s="128" t="s">
        <v>461</v>
      </c>
      <c r="F46" s="12" t="s">
        <v>121</v>
      </c>
      <c r="G46" s="22" t="s">
        <v>244</v>
      </c>
      <c r="H46" s="22" t="s">
        <v>59</v>
      </c>
      <c r="I46" s="22" t="s">
        <v>60</v>
      </c>
      <c r="J46" s="22" t="s">
        <v>61</v>
      </c>
      <c r="K46" s="107">
        <v>2</v>
      </c>
      <c r="L46" s="140" t="s">
        <v>419</v>
      </c>
    </row>
    <row r="47" spans="1:12" ht="91.5" customHeight="1">
      <c r="A47" s="39">
        <v>32</v>
      </c>
      <c r="B47" s="21" t="s">
        <v>55</v>
      </c>
      <c r="C47" s="18" t="s">
        <v>100</v>
      </c>
      <c r="D47" s="127"/>
      <c r="E47" s="128" t="s">
        <v>461</v>
      </c>
      <c r="F47" s="13" t="s">
        <v>50</v>
      </c>
      <c r="G47" s="12" t="s">
        <v>62</v>
      </c>
      <c r="H47" s="13" t="s">
        <v>390</v>
      </c>
      <c r="I47" s="13" t="s">
        <v>391</v>
      </c>
      <c r="J47" s="13" t="s">
        <v>392</v>
      </c>
      <c r="K47" s="107">
        <v>3</v>
      </c>
      <c r="L47" s="140" t="s">
        <v>420</v>
      </c>
    </row>
    <row r="48" spans="1:12" ht="18.75">
      <c r="A48" s="132"/>
      <c r="B48" s="75" t="s">
        <v>78</v>
      </c>
      <c r="C48" s="75"/>
      <c r="D48" s="75"/>
      <c r="E48" s="75"/>
      <c r="F48" s="58"/>
      <c r="G48" s="58"/>
      <c r="H48" s="58"/>
      <c r="I48" s="193" t="s">
        <v>80</v>
      </c>
      <c r="J48" s="193"/>
      <c r="K48" s="79">
        <f>K31+K30+K29+K34+K28+K26+K35+K25+K24+K23+K22+K21+K20+K19+K18+K16+K15+K14+K13+K12+K11+K10+K9</f>
        <v>47</v>
      </c>
      <c r="L48" s="9"/>
    </row>
    <row r="49" spans="1:12" ht="18.75">
      <c r="A49" s="132"/>
      <c r="B49" s="75" t="s">
        <v>79</v>
      </c>
      <c r="C49" s="75"/>
      <c r="D49" s="75"/>
      <c r="E49" s="75"/>
      <c r="F49" s="58"/>
      <c r="G49" s="58"/>
      <c r="H49" s="58"/>
      <c r="I49" s="193" t="s">
        <v>81</v>
      </c>
      <c r="J49" s="193"/>
      <c r="K49" s="79">
        <f>K47+K46+K45+K44+K43+K41+K40+K38+K37</f>
        <v>23</v>
      </c>
      <c r="L49" s="9"/>
    </row>
    <row r="50" spans="1:12" ht="23.25">
      <c r="B50" s="194" t="s">
        <v>72</v>
      </c>
      <c r="C50" s="194"/>
      <c r="D50" s="194"/>
      <c r="E50" s="194"/>
      <c r="F50" s="194"/>
      <c r="G50" s="194"/>
      <c r="H50" s="194"/>
      <c r="I50" s="194"/>
      <c r="J50" s="194"/>
      <c r="K50" s="133">
        <f>K49+K48</f>
        <v>70</v>
      </c>
    </row>
    <row r="57" spans="1:12" ht="21.75" customHeight="1"/>
  </sheetData>
  <sheetProtection password="EDD3" sheet="1" formatCells="0" formatColumns="0" formatRows="0" selectLockedCells="1"/>
  <mergeCells count="45">
    <mergeCell ref="I49:J49"/>
    <mergeCell ref="B50:J50"/>
    <mergeCell ref="BH29:BS29"/>
    <mergeCell ref="BT29:CE29"/>
    <mergeCell ref="A36:D36"/>
    <mergeCell ref="A42:D42"/>
    <mergeCell ref="HH29:HS29"/>
    <mergeCell ref="HT29:IE29"/>
    <mergeCell ref="I48:J48"/>
    <mergeCell ref="IF29:IQ29"/>
    <mergeCell ref="IR29:IU29"/>
    <mergeCell ref="A33:G33"/>
    <mergeCell ref="EB29:EM29"/>
    <mergeCell ref="EN29:EY29"/>
    <mergeCell ref="EZ29:FK29"/>
    <mergeCell ref="FL29:FW29"/>
    <mergeCell ref="FX29:GI29"/>
    <mergeCell ref="CR29:DC29"/>
    <mergeCell ref="DD29:DO29"/>
    <mergeCell ref="DP29:EA29"/>
    <mergeCell ref="AV29:BG29"/>
    <mergeCell ref="GV29:HG29"/>
    <mergeCell ref="GJ29:GU29"/>
    <mergeCell ref="CF29:CQ29"/>
    <mergeCell ref="A17:L17"/>
    <mergeCell ref="A27:L27"/>
    <mergeCell ref="M29:W29"/>
    <mergeCell ref="X29:AI29"/>
    <mergeCell ref="AJ29:AU29"/>
    <mergeCell ref="A8:G8"/>
    <mergeCell ref="A1:L1"/>
    <mergeCell ref="A2:E2"/>
    <mergeCell ref="F2:G2"/>
    <mergeCell ref="H2:L2"/>
    <mergeCell ref="A3:L3"/>
    <mergeCell ref="A4:A5"/>
    <mergeCell ref="B4:B5"/>
    <mergeCell ref="C4:C5"/>
    <mergeCell ref="E4:E5"/>
    <mergeCell ref="F4:F5"/>
    <mergeCell ref="G4:G5"/>
    <mergeCell ref="H4:J4"/>
    <mergeCell ref="K4:K6"/>
    <mergeCell ref="L4:L6"/>
    <mergeCell ref="A7:L7"/>
  </mergeCells>
  <pageMargins left="0.23" right="0.26" top="0.75" bottom="0.75" header="0.3" footer="0.3"/>
  <pageSetup scale="40" orientation="landscape" r:id="rId1"/>
</worksheet>
</file>

<file path=xl/worksheets/sheet2.xml><?xml version="1.0" encoding="utf-8"?>
<worksheet xmlns="http://schemas.openxmlformats.org/spreadsheetml/2006/main" xmlns:r="http://schemas.openxmlformats.org/officeDocument/2006/relationships">
  <sheetPr>
    <tabColor rgb="FFFFFF00"/>
  </sheetPr>
  <dimension ref="A1:G22"/>
  <sheetViews>
    <sheetView view="pageBreakPreview" zoomScale="74" zoomScaleNormal="80" zoomScaleSheetLayoutView="74" workbookViewId="0">
      <selection activeCell="A2" sqref="A2:C2"/>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196" t="s">
        <v>394</v>
      </c>
      <c r="B1" s="196"/>
      <c r="C1" s="196"/>
      <c r="D1" s="196"/>
      <c r="E1" s="196"/>
      <c r="F1" s="196"/>
      <c r="G1" s="196"/>
    </row>
    <row r="2" spans="1:7" s="84" customFormat="1" ht="18.75">
      <c r="A2" s="202" t="s">
        <v>462</v>
      </c>
      <c r="B2" s="202"/>
      <c r="C2" s="202"/>
      <c r="D2" s="201" t="s">
        <v>421</v>
      </c>
      <c r="E2" s="201"/>
      <c r="F2" s="201" t="s">
        <v>422</v>
      </c>
      <c r="G2" s="201"/>
    </row>
    <row r="3" spans="1:7" ht="22.5">
      <c r="A3" s="197" t="s">
        <v>34</v>
      </c>
      <c r="B3" s="197"/>
      <c r="C3" s="197"/>
      <c r="D3" s="197"/>
      <c r="E3" s="197"/>
      <c r="F3" s="197"/>
      <c r="G3" s="197"/>
    </row>
    <row r="4" spans="1:7" ht="18.75" customHeight="1">
      <c r="A4" s="198" t="s">
        <v>6</v>
      </c>
      <c r="B4" s="198" t="s">
        <v>0</v>
      </c>
      <c r="C4" s="199" t="s">
        <v>35</v>
      </c>
      <c r="D4" s="200" t="s">
        <v>88</v>
      </c>
      <c r="E4" s="200" t="s">
        <v>254</v>
      </c>
      <c r="F4" s="200" t="s">
        <v>122</v>
      </c>
      <c r="G4" s="200" t="s">
        <v>3</v>
      </c>
    </row>
    <row r="5" spans="1:7" ht="18.75" customHeight="1">
      <c r="A5" s="198"/>
      <c r="B5" s="198"/>
      <c r="C5" s="199"/>
      <c r="D5" s="200"/>
      <c r="E5" s="200"/>
      <c r="F5" s="200"/>
      <c r="G5" s="200"/>
    </row>
    <row r="6" spans="1:7" ht="168.75">
      <c r="A6" s="14">
        <v>1</v>
      </c>
      <c r="B6" s="59" t="s">
        <v>41</v>
      </c>
      <c r="C6" s="60" t="s">
        <v>53</v>
      </c>
      <c r="D6" s="16" t="s">
        <v>198</v>
      </c>
      <c r="E6" s="147">
        <v>1</v>
      </c>
      <c r="F6" s="146" t="s">
        <v>438</v>
      </c>
      <c r="G6" s="148"/>
    </row>
    <row r="7" spans="1:7" ht="168.75">
      <c r="A7" s="14">
        <v>2</v>
      </c>
      <c r="B7" s="61" t="s">
        <v>217</v>
      </c>
      <c r="C7" s="62" t="s">
        <v>218</v>
      </c>
      <c r="D7" s="16" t="s">
        <v>91</v>
      </c>
      <c r="E7" s="147">
        <v>1</v>
      </c>
      <c r="F7" s="146" t="s">
        <v>447</v>
      </c>
      <c r="G7" s="148"/>
    </row>
    <row r="8" spans="1:7" ht="150">
      <c r="A8" s="14">
        <v>3</v>
      </c>
      <c r="B8" s="61" t="s">
        <v>322</v>
      </c>
      <c r="C8" s="62" t="s">
        <v>323</v>
      </c>
      <c r="D8" s="16" t="s">
        <v>199</v>
      </c>
      <c r="E8" s="147">
        <v>1</v>
      </c>
      <c r="F8" s="149" t="s">
        <v>457</v>
      </c>
      <c r="G8" s="148"/>
    </row>
    <row r="9" spans="1:7" ht="93.75">
      <c r="A9" s="14">
        <v>4</v>
      </c>
      <c r="B9" s="63" t="s">
        <v>200</v>
      </c>
      <c r="C9" s="64" t="s">
        <v>201</v>
      </c>
      <c r="D9" s="19" t="s">
        <v>90</v>
      </c>
      <c r="E9" s="147">
        <v>1</v>
      </c>
      <c r="F9" s="146" t="s">
        <v>448</v>
      </c>
      <c r="G9" s="148"/>
    </row>
    <row r="10" spans="1:7" ht="93.75">
      <c r="A10" s="14">
        <v>5</v>
      </c>
      <c r="B10" s="59" t="s">
        <v>324</v>
      </c>
      <c r="C10" s="60" t="s">
        <v>325</v>
      </c>
      <c r="D10" s="19" t="s">
        <v>90</v>
      </c>
      <c r="E10" s="147">
        <v>1</v>
      </c>
      <c r="F10" s="146" t="s">
        <v>439</v>
      </c>
      <c r="G10" s="148"/>
    </row>
    <row r="11" spans="1:7" ht="93.75">
      <c r="A11" s="14">
        <v>6</v>
      </c>
      <c r="B11" s="65" t="s">
        <v>133</v>
      </c>
      <c r="C11" s="19" t="s">
        <v>326</v>
      </c>
      <c r="D11" s="19" t="s">
        <v>90</v>
      </c>
      <c r="E11" s="147">
        <v>1</v>
      </c>
      <c r="F11" s="149" t="s">
        <v>449</v>
      </c>
      <c r="G11" s="148"/>
    </row>
    <row r="12" spans="1:7" ht="93" customHeight="1">
      <c r="A12" s="14">
        <v>7</v>
      </c>
      <c r="B12" s="59" t="s">
        <v>42</v>
      </c>
      <c r="C12" s="60" t="s">
        <v>202</v>
      </c>
      <c r="D12" s="19" t="s">
        <v>90</v>
      </c>
      <c r="E12" s="147">
        <v>1</v>
      </c>
      <c r="F12" s="146" t="s">
        <v>440</v>
      </c>
      <c r="G12" s="148"/>
    </row>
    <row r="13" spans="1:7" ht="131.25">
      <c r="A13" s="39">
        <v>8</v>
      </c>
      <c r="B13" s="65" t="s">
        <v>134</v>
      </c>
      <c r="C13" s="64" t="s">
        <v>251</v>
      </c>
      <c r="D13" s="19" t="s">
        <v>89</v>
      </c>
      <c r="E13" s="147">
        <v>1</v>
      </c>
      <c r="F13" s="146" t="s">
        <v>441</v>
      </c>
      <c r="G13" s="148"/>
    </row>
    <row r="14" spans="1:7" ht="47.25">
      <c r="A14" s="14">
        <v>9</v>
      </c>
      <c r="B14" s="59" t="s">
        <v>43</v>
      </c>
      <c r="C14" s="60" t="s">
        <v>252</v>
      </c>
      <c r="D14" s="16" t="s">
        <v>199</v>
      </c>
      <c r="E14" s="150">
        <v>1</v>
      </c>
      <c r="F14" s="146" t="s">
        <v>442</v>
      </c>
      <c r="G14" s="148"/>
    </row>
    <row r="15" spans="1:7" ht="150">
      <c r="A15" s="39">
        <v>10</v>
      </c>
      <c r="B15" s="65" t="s">
        <v>86</v>
      </c>
      <c r="C15" s="64" t="s">
        <v>87</v>
      </c>
      <c r="D15" s="19" t="s">
        <v>203</v>
      </c>
      <c r="E15" s="147">
        <v>1</v>
      </c>
      <c r="F15" s="146" t="s">
        <v>443</v>
      </c>
      <c r="G15" s="148"/>
    </row>
    <row r="16" spans="1:7" ht="100.5" customHeight="1">
      <c r="A16" s="14">
        <v>11</v>
      </c>
      <c r="B16" s="66" t="s">
        <v>204</v>
      </c>
      <c r="C16" s="64" t="s">
        <v>44</v>
      </c>
      <c r="D16" s="19" t="s">
        <v>219</v>
      </c>
      <c r="E16" s="147">
        <v>1</v>
      </c>
      <c r="F16" s="146" t="s">
        <v>450</v>
      </c>
      <c r="G16" s="148"/>
    </row>
    <row r="17" spans="1:7" ht="150">
      <c r="A17" s="39">
        <v>12</v>
      </c>
      <c r="B17" s="23" t="s">
        <v>209</v>
      </c>
      <c r="C17" s="64" t="s">
        <v>210</v>
      </c>
      <c r="D17" s="19" t="s">
        <v>205</v>
      </c>
      <c r="E17" s="147">
        <v>1</v>
      </c>
      <c r="F17" s="149" t="s">
        <v>444</v>
      </c>
      <c r="G17" s="148"/>
    </row>
    <row r="18" spans="1:7" ht="112.5">
      <c r="A18" s="14">
        <v>13</v>
      </c>
      <c r="B18" s="67" t="s">
        <v>135</v>
      </c>
      <c r="C18" s="60" t="s">
        <v>206</v>
      </c>
      <c r="D18" s="16" t="s">
        <v>207</v>
      </c>
      <c r="E18" s="151">
        <v>1</v>
      </c>
      <c r="F18" s="152" t="s">
        <v>445</v>
      </c>
      <c r="G18" s="153"/>
    </row>
    <row r="19" spans="1:7" ht="56.25">
      <c r="A19" s="14">
        <v>14</v>
      </c>
      <c r="B19" s="65" t="s">
        <v>45</v>
      </c>
      <c r="C19" s="68" t="s">
        <v>46</v>
      </c>
      <c r="D19" s="19" t="s">
        <v>208</v>
      </c>
      <c r="E19" s="151">
        <v>1</v>
      </c>
      <c r="F19" s="145" t="s">
        <v>446</v>
      </c>
      <c r="G19" s="153"/>
    </row>
    <row r="20" spans="1:7" ht="18.75">
      <c r="A20" s="195" t="s">
        <v>27</v>
      </c>
      <c r="B20" s="195"/>
      <c r="C20" s="69"/>
      <c r="D20" s="69"/>
      <c r="E20" s="70">
        <f>E19+E18+E17+E16+E15+E14+E13+E12+E11+E10+E9+E8+E7+E6</f>
        <v>14</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A20:B20"/>
    <mergeCell ref="A1:G1"/>
    <mergeCell ref="A3:G3"/>
    <mergeCell ref="A4:A5"/>
    <mergeCell ref="B4:B5"/>
    <mergeCell ref="C4:C5"/>
    <mergeCell ref="E4:E5"/>
    <mergeCell ref="D2:E2"/>
    <mergeCell ref="A2:C2"/>
    <mergeCell ref="F2:G2"/>
    <mergeCell ref="F4:F5"/>
    <mergeCell ref="G4:G5"/>
    <mergeCell ref="D4:D5"/>
  </mergeCells>
  <printOptions horizontalCentered="1"/>
  <pageMargins left="0.75" right="0.7" top="0.75" bottom="0.75" header="0.3" footer="0.3"/>
  <pageSetup scale="40" orientation="portrait" r:id="rId1"/>
</worksheet>
</file>

<file path=xl/worksheets/sheet3.xml><?xml version="1.0" encoding="utf-8"?>
<worksheet xmlns="http://schemas.openxmlformats.org/spreadsheetml/2006/main" xmlns:r="http://schemas.openxmlformats.org/officeDocument/2006/relationships">
  <sheetPr>
    <tabColor rgb="FF00B050"/>
  </sheetPr>
  <dimension ref="A1:I20"/>
  <sheetViews>
    <sheetView view="pageBreakPreview" topLeftCell="A16" zoomScale="79" zoomScaleSheetLayoutView="79" workbookViewId="0">
      <selection activeCell="I6" sqref="I6"/>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7" max="7" width="19.140625" customWidth="1"/>
    <col min="8" max="8" width="17.28515625" customWidth="1"/>
    <col min="9" max="9" width="24.85546875" customWidth="1"/>
  </cols>
  <sheetData>
    <row r="1" spans="1:9" ht="23.25">
      <c r="A1" s="205" t="s">
        <v>284</v>
      </c>
      <c r="B1" s="205"/>
      <c r="C1" s="205"/>
      <c r="D1" s="205"/>
      <c r="E1" s="205"/>
      <c r="F1" s="205"/>
      <c r="G1" s="205"/>
      <c r="H1" s="205"/>
      <c r="I1" s="205"/>
    </row>
    <row r="2" spans="1:9" s="4" customFormat="1" ht="15.75">
      <c r="A2" s="215" t="s">
        <v>436</v>
      </c>
      <c r="B2" s="215"/>
      <c r="C2" s="215"/>
      <c r="D2" s="216" t="s">
        <v>437</v>
      </c>
      <c r="E2" s="216"/>
      <c r="F2" s="217" t="s">
        <v>422</v>
      </c>
      <c r="G2" s="218"/>
      <c r="H2" s="218"/>
      <c r="I2" s="219"/>
    </row>
    <row r="3" spans="1:9" ht="23.25">
      <c r="A3" s="206" t="s">
        <v>29</v>
      </c>
      <c r="B3" s="206"/>
      <c r="C3" s="206"/>
      <c r="D3" s="206"/>
      <c r="E3" s="206"/>
      <c r="F3" s="206"/>
      <c r="G3" s="206"/>
      <c r="H3" s="206"/>
      <c r="I3" s="206"/>
    </row>
    <row r="4" spans="1:9" ht="15" customHeight="1">
      <c r="A4" s="207" t="s">
        <v>6</v>
      </c>
      <c r="B4" s="207" t="s">
        <v>0</v>
      </c>
      <c r="C4" s="208" t="s">
        <v>287</v>
      </c>
      <c r="D4" s="208" t="s">
        <v>7</v>
      </c>
      <c r="E4" s="209" t="s">
        <v>136</v>
      </c>
      <c r="F4" s="210"/>
      <c r="G4" s="211" t="s">
        <v>94</v>
      </c>
      <c r="H4" s="211" t="s">
        <v>122</v>
      </c>
      <c r="I4" s="213" t="s">
        <v>3</v>
      </c>
    </row>
    <row r="5" spans="1:9" ht="106.5" customHeight="1">
      <c r="A5" s="207"/>
      <c r="B5" s="207"/>
      <c r="C5" s="208"/>
      <c r="D5" s="208"/>
      <c r="E5" s="91">
        <v>1</v>
      </c>
      <c r="F5" s="91">
        <v>0</v>
      </c>
      <c r="G5" s="212"/>
      <c r="H5" s="212"/>
      <c r="I5" s="214"/>
    </row>
    <row r="6" spans="1:9" ht="94.5" customHeight="1">
      <c r="A6" s="85">
        <v>1</v>
      </c>
      <c r="B6" s="3" t="s">
        <v>28</v>
      </c>
      <c r="C6" s="3" t="s">
        <v>137</v>
      </c>
      <c r="D6" s="45" t="s">
        <v>138</v>
      </c>
      <c r="E6" s="44" t="s">
        <v>267</v>
      </c>
      <c r="F6" s="44" t="s">
        <v>139</v>
      </c>
      <c r="G6" s="92">
        <v>1</v>
      </c>
      <c r="H6" s="93" t="s">
        <v>423</v>
      </c>
      <c r="I6" s="93" t="s">
        <v>463</v>
      </c>
    </row>
    <row r="7" spans="1:9" ht="114" customHeight="1">
      <c r="A7" s="85">
        <v>2</v>
      </c>
      <c r="B7" s="3" t="s">
        <v>140</v>
      </c>
      <c r="C7" s="3" t="s">
        <v>141</v>
      </c>
      <c r="D7" s="45" t="s">
        <v>142</v>
      </c>
      <c r="E7" s="44" t="s">
        <v>143</v>
      </c>
      <c r="F7" s="44" t="s">
        <v>144</v>
      </c>
      <c r="G7" s="92">
        <v>1</v>
      </c>
      <c r="H7" s="93" t="s">
        <v>424</v>
      </c>
      <c r="I7" s="93"/>
    </row>
    <row r="8" spans="1:9" ht="77.25" customHeight="1">
      <c r="A8" s="85">
        <v>3</v>
      </c>
      <c r="B8" s="3" t="s">
        <v>22</v>
      </c>
      <c r="C8" s="44" t="s">
        <v>145</v>
      </c>
      <c r="D8" s="44" t="s">
        <v>146</v>
      </c>
      <c r="E8" s="44" t="s">
        <v>147</v>
      </c>
      <c r="F8" s="44" t="s">
        <v>148</v>
      </c>
      <c r="G8" s="92">
        <v>1</v>
      </c>
      <c r="H8" s="93" t="s">
        <v>425</v>
      </c>
      <c r="I8" s="93"/>
    </row>
    <row r="9" spans="1:9" ht="138" customHeight="1">
      <c r="A9" s="85">
        <v>4</v>
      </c>
      <c r="B9" s="3" t="s">
        <v>268</v>
      </c>
      <c r="C9" s="44" t="s">
        <v>149</v>
      </c>
      <c r="D9" s="45" t="s">
        <v>150</v>
      </c>
      <c r="E9" s="44" t="s">
        <v>151</v>
      </c>
      <c r="F9" s="44" t="s">
        <v>152</v>
      </c>
      <c r="G9" s="92">
        <v>1</v>
      </c>
      <c r="H9" s="93" t="s">
        <v>426</v>
      </c>
      <c r="I9" s="93"/>
    </row>
    <row r="10" spans="1:9" ht="75.75" customHeight="1">
      <c r="A10" s="85">
        <v>5</v>
      </c>
      <c r="B10" s="3" t="s">
        <v>30</v>
      </c>
      <c r="C10" s="45" t="s">
        <v>191</v>
      </c>
      <c r="D10" s="45" t="s">
        <v>153</v>
      </c>
      <c r="E10" s="44" t="s">
        <v>192</v>
      </c>
      <c r="F10" s="44" t="s">
        <v>269</v>
      </c>
      <c r="G10" s="92">
        <v>1</v>
      </c>
      <c r="H10" s="93" t="s">
        <v>427</v>
      </c>
      <c r="I10" s="93"/>
    </row>
    <row r="11" spans="1:9" ht="105">
      <c r="A11" s="85">
        <v>6</v>
      </c>
      <c r="B11" s="3" t="s">
        <v>31</v>
      </c>
      <c r="C11" s="45" t="s">
        <v>154</v>
      </c>
      <c r="D11" s="45" t="s">
        <v>155</v>
      </c>
      <c r="E11" s="44" t="s">
        <v>270</v>
      </c>
      <c r="F11" s="44" t="s">
        <v>156</v>
      </c>
      <c r="G11" s="92">
        <v>1</v>
      </c>
      <c r="H11" s="93" t="s">
        <v>428</v>
      </c>
      <c r="I11" s="93"/>
    </row>
    <row r="12" spans="1:9" ht="60">
      <c r="A12" s="85">
        <v>7</v>
      </c>
      <c r="B12" s="3" t="s">
        <v>47</v>
      </c>
      <c r="C12" s="44" t="s">
        <v>157</v>
      </c>
      <c r="D12" s="44" t="s">
        <v>158</v>
      </c>
      <c r="E12" s="44" t="s">
        <v>159</v>
      </c>
      <c r="F12" s="44" t="s">
        <v>160</v>
      </c>
      <c r="G12" s="92">
        <v>1</v>
      </c>
      <c r="H12" s="93" t="s">
        <v>429</v>
      </c>
      <c r="I12" s="93"/>
    </row>
    <row r="13" spans="1:9" ht="129" customHeight="1">
      <c r="A13" s="85">
        <v>8</v>
      </c>
      <c r="B13" s="3" t="s">
        <v>32</v>
      </c>
      <c r="C13" s="45" t="s">
        <v>23</v>
      </c>
      <c r="D13" s="45" t="s">
        <v>24</v>
      </c>
      <c r="E13" s="44" t="s">
        <v>161</v>
      </c>
      <c r="F13" s="44" t="s">
        <v>162</v>
      </c>
      <c r="G13" s="92">
        <v>1</v>
      </c>
      <c r="H13" s="93" t="s">
        <v>430</v>
      </c>
      <c r="I13" s="93"/>
    </row>
    <row r="14" spans="1:9" ht="80.25" customHeight="1">
      <c r="A14" s="85">
        <v>9</v>
      </c>
      <c r="B14" s="3" t="s">
        <v>33</v>
      </c>
      <c r="C14" s="45" t="s">
        <v>25</v>
      </c>
      <c r="D14" s="45" t="s">
        <v>26</v>
      </c>
      <c r="E14" s="44" t="s">
        <v>163</v>
      </c>
      <c r="F14" s="44" t="s">
        <v>164</v>
      </c>
      <c r="G14" s="92">
        <v>1</v>
      </c>
      <c r="H14" s="93" t="s">
        <v>431</v>
      </c>
      <c r="I14" s="93"/>
    </row>
    <row r="15" spans="1:9" ht="90">
      <c r="A15" s="85">
        <v>10</v>
      </c>
      <c r="B15" s="3" t="s">
        <v>271</v>
      </c>
      <c r="C15" s="45" t="s">
        <v>272</v>
      </c>
      <c r="D15" s="44" t="s">
        <v>273</v>
      </c>
      <c r="E15" s="44" t="s">
        <v>165</v>
      </c>
      <c r="F15" s="44" t="s">
        <v>166</v>
      </c>
      <c r="G15" s="92">
        <v>1</v>
      </c>
      <c r="H15" s="93" t="s">
        <v>432</v>
      </c>
      <c r="I15" s="93"/>
    </row>
    <row r="16" spans="1:9" ht="90">
      <c r="A16" s="85">
        <v>11</v>
      </c>
      <c r="B16" s="3" t="s">
        <v>92</v>
      </c>
      <c r="C16" s="45" t="s">
        <v>167</v>
      </c>
      <c r="D16" s="44" t="s">
        <v>168</v>
      </c>
      <c r="E16" s="44" t="s">
        <v>274</v>
      </c>
      <c r="F16" s="44" t="s">
        <v>169</v>
      </c>
      <c r="G16" s="92">
        <v>1</v>
      </c>
      <c r="H16" s="93" t="s">
        <v>433</v>
      </c>
      <c r="I16" s="93"/>
    </row>
    <row r="17" spans="1:9" ht="75">
      <c r="A17" s="86">
        <v>12</v>
      </c>
      <c r="B17" s="3" t="s">
        <v>170</v>
      </c>
      <c r="C17" s="45" t="s">
        <v>193</v>
      </c>
      <c r="D17" s="44" t="s">
        <v>194</v>
      </c>
      <c r="E17" s="44" t="s">
        <v>195</v>
      </c>
      <c r="F17" s="87" t="s">
        <v>275</v>
      </c>
      <c r="G17" s="92">
        <v>1</v>
      </c>
      <c r="H17" s="93" t="s">
        <v>434</v>
      </c>
      <c r="I17" s="93"/>
    </row>
    <row r="18" spans="1:9" ht="75.75" customHeight="1">
      <c r="A18" s="88">
        <v>13</v>
      </c>
      <c r="B18" s="89" t="s">
        <v>196</v>
      </c>
      <c r="C18" s="89" t="s">
        <v>276</v>
      </c>
      <c r="D18" s="89" t="s">
        <v>277</v>
      </c>
      <c r="E18" s="90" t="s">
        <v>278</v>
      </c>
      <c r="F18" s="89" t="s">
        <v>197</v>
      </c>
      <c r="G18" s="92">
        <v>1</v>
      </c>
      <c r="H18" s="145" t="s">
        <v>435</v>
      </c>
      <c r="I18" s="94"/>
    </row>
    <row r="19" spans="1:9" ht="22.5" customHeight="1">
      <c r="A19" s="203" t="s">
        <v>27</v>
      </c>
      <c r="B19" s="204"/>
      <c r="C19" s="9"/>
      <c r="D19" s="9"/>
      <c r="E19" s="9"/>
      <c r="F19" s="9"/>
      <c r="G19" s="71">
        <f>G18+G17+G16+G15+G14+G13+G12+G11+G10+G9+G8+G7+G6</f>
        <v>13</v>
      </c>
      <c r="H19" s="9"/>
      <c r="I19" s="9"/>
    </row>
    <row r="20" spans="1:9">
      <c r="A20" s="1"/>
      <c r="B20" s="1"/>
      <c r="C20" s="1"/>
      <c r="D20" s="1"/>
      <c r="E20" s="1"/>
      <c r="F20" s="1"/>
      <c r="G20" s="1"/>
      <c r="H20" s="1"/>
      <c r="I20" s="1"/>
    </row>
  </sheetData>
  <sheetProtection password="EDD3" sheet="1" formatCells="0" formatColumns="0" formatRows="0" selectLockedCells="1"/>
  <mergeCells count="14">
    <mergeCell ref="A19:B19"/>
    <mergeCell ref="A1:I1"/>
    <mergeCell ref="A3:I3"/>
    <mergeCell ref="A4:A5"/>
    <mergeCell ref="B4:B5"/>
    <mergeCell ref="C4:C5"/>
    <mergeCell ref="D4:D5"/>
    <mergeCell ref="E4:F4"/>
    <mergeCell ref="G4:G5"/>
    <mergeCell ref="H4:H5"/>
    <mergeCell ref="I4:I5"/>
    <mergeCell ref="A2:C2"/>
    <mergeCell ref="D2:E2"/>
    <mergeCell ref="F2:I2"/>
  </mergeCells>
  <pageMargins left="0.7" right="0.7" top="0.75" bottom="0.75" header="0.3" footer="0.3"/>
  <pageSetup scale="49" orientation="portrait" r:id="rId1"/>
</worksheet>
</file>

<file path=xl/worksheets/sheet4.xml><?xml version="1.0" encoding="utf-8"?>
<worksheet xmlns="http://schemas.openxmlformats.org/spreadsheetml/2006/main" xmlns:r="http://schemas.openxmlformats.org/officeDocument/2006/relationships">
  <sheetPr>
    <tabColor rgb="FF00B0F0"/>
  </sheetPr>
  <dimension ref="A1:H18"/>
  <sheetViews>
    <sheetView tabSelected="1" workbookViewId="0">
      <selection activeCell="G10" sqref="G10:H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37" t="s">
        <v>265</v>
      </c>
      <c r="B1" s="237"/>
      <c r="C1" s="237"/>
      <c r="D1" s="237"/>
      <c r="E1" s="237"/>
      <c r="F1" s="237"/>
      <c r="G1" s="237"/>
      <c r="H1" s="237"/>
    </row>
    <row r="2" spans="1:8" s="83" customFormat="1" ht="12.75">
      <c r="A2" s="242" t="s">
        <v>281</v>
      </c>
      <c r="B2" s="242"/>
      <c r="C2" s="242"/>
      <c r="D2" s="243" t="s">
        <v>282</v>
      </c>
      <c r="E2" s="243"/>
      <c r="F2" s="235" t="s">
        <v>283</v>
      </c>
      <c r="G2" s="235"/>
      <c r="H2" s="235"/>
    </row>
    <row r="3" spans="1:8" ht="15" customHeight="1">
      <c r="A3" s="236" t="s">
        <v>73</v>
      </c>
      <c r="B3" s="236"/>
      <c r="C3" s="236"/>
      <c r="D3" s="236"/>
      <c r="E3" s="236"/>
      <c r="F3" s="236"/>
      <c r="G3" s="236"/>
      <c r="H3" s="236"/>
    </row>
    <row r="4" spans="1:8" s="1" customFormat="1" ht="43.5" customHeight="1">
      <c r="A4" s="24" t="s">
        <v>258</v>
      </c>
      <c r="B4" s="24" t="s">
        <v>64</v>
      </c>
      <c r="C4" s="24" t="s">
        <v>70</v>
      </c>
      <c r="D4" s="24" t="s">
        <v>65</v>
      </c>
      <c r="E4" s="24" t="s">
        <v>257</v>
      </c>
      <c r="F4" s="225" t="s">
        <v>256</v>
      </c>
      <c r="G4" s="238"/>
      <c r="H4" s="226"/>
    </row>
    <row r="5" spans="1:8" s="1" customFormat="1" ht="15.75">
      <c r="A5" s="239" t="s">
        <v>69</v>
      </c>
      <c r="B5" s="240"/>
      <c r="C5" s="240"/>
      <c r="D5" s="240"/>
      <c r="E5" s="240"/>
      <c r="F5" s="240"/>
      <c r="G5" s="240"/>
      <c r="H5" s="241"/>
    </row>
    <row r="6" spans="1:8" s="1" customFormat="1" ht="15" customHeight="1">
      <c r="A6" s="24">
        <v>1</v>
      </c>
      <c r="B6" s="27" t="s">
        <v>34</v>
      </c>
      <c r="C6" s="24">
        <v>14</v>
      </c>
      <c r="D6" s="24">
        <v>14</v>
      </c>
      <c r="E6" s="24">
        <v>11</v>
      </c>
      <c r="F6" s="222">
        <v>78.599999999999994</v>
      </c>
      <c r="G6" s="223"/>
      <c r="H6" s="224"/>
    </row>
    <row r="7" spans="1:8" s="1" customFormat="1">
      <c r="A7" s="24">
        <v>2</v>
      </c>
      <c r="B7" s="27" t="s">
        <v>63</v>
      </c>
      <c r="C7" s="24">
        <v>13</v>
      </c>
      <c r="D7" s="24">
        <v>13</v>
      </c>
      <c r="E7" s="24">
        <v>9</v>
      </c>
      <c r="F7" s="222">
        <v>69.2</v>
      </c>
      <c r="G7" s="223"/>
      <c r="H7" s="224"/>
    </row>
    <row r="8" spans="1:8" ht="15" customHeight="1">
      <c r="A8" s="229" t="s">
        <v>288</v>
      </c>
      <c r="B8" s="230"/>
      <c r="C8" s="230"/>
      <c r="D8" s="230"/>
      <c r="E8" s="230"/>
      <c r="F8" s="230"/>
      <c r="G8" s="230"/>
      <c r="H8" s="231"/>
    </row>
    <row r="9" spans="1:8" s="1" customFormat="1" ht="31.5" customHeight="1">
      <c r="A9" s="24"/>
      <c r="B9" s="24" t="s">
        <v>64</v>
      </c>
      <c r="C9" s="24" t="s">
        <v>65</v>
      </c>
      <c r="D9" s="24" t="s">
        <v>83</v>
      </c>
      <c r="E9" s="24" t="s">
        <v>84</v>
      </c>
      <c r="F9" s="24" t="s">
        <v>255</v>
      </c>
      <c r="G9" s="225" t="s">
        <v>3</v>
      </c>
      <c r="H9" s="226"/>
    </row>
    <row r="10" spans="1:8" s="1" customFormat="1">
      <c r="A10" s="24">
        <v>1</v>
      </c>
      <c r="B10" s="27" t="s">
        <v>34</v>
      </c>
      <c r="C10" s="24">
        <v>14</v>
      </c>
      <c r="D10" s="24">
        <f>'Org capacity'!E20</f>
        <v>14</v>
      </c>
      <c r="E10" s="30">
        <f>D10/C10*100</f>
        <v>100</v>
      </c>
      <c r="F10" s="111" t="s">
        <v>456</v>
      </c>
      <c r="G10" s="227"/>
      <c r="H10" s="228"/>
    </row>
    <row r="11" spans="1:8" s="1" customFormat="1">
      <c r="A11" s="24">
        <v>2</v>
      </c>
      <c r="B11" s="27" t="s">
        <v>63</v>
      </c>
      <c r="C11" s="24">
        <v>13</v>
      </c>
      <c r="D11" s="24">
        <f>'Finance '!G19</f>
        <v>13</v>
      </c>
      <c r="E11" s="30">
        <f>D11/C11*100</f>
        <v>100</v>
      </c>
      <c r="F11" s="111" t="s">
        <v>456</v>
      </c>
      <c r="G11" s="227"/>
      <c r="H11" s="228"/>
    </row>
    <row r="12" spans="1:8" ht="15" customHeight="1">
      <c r="A12" s="229" t="s">
        <v>285</v>
      </c>
      <c r="B12" s="230"/>
      <c r="C12" s="230"/>
      <c r="D12" s="230"/>
      <c r="E12" s="230"/>
      <c r="F12" s="230"/>
      <c r="G12" s="230"/>
      <c r="H12" s="231"/>
    </row>
    <row r="13" spans="1:8">
      <c r="A13" s="232" t="s">
        <v>85</v>
      </c>
      <c r="B13" s="233"/>
      <c r="C13" s="233"/>
      <c r="D13" s="233"/>
      <c r="E13" s="233"/>
      <c r="F13" s="233"/>
      <c r="G13" s="233"/>
      <c r="H13" s="234"/>
    </row>
    <row r="14" spans="1:8" ht="45">
      <c r="A14" s="72" t="s">
        <v>258</v>
      </c>
      <c r="B14" s="72" t="s">
        <v>64</v>
      </c>
      <c r="C14" s="72" t="s">
        <v>260</v>
      </c>
      <c r="D14" s="72" t="s">
        <v>65</v>
      </c>
      <c r="E14" s="72" t="s">
        <v>263</v>
      </c>
      <c r="F14" s="72" t="s">
        <v>261</v>
      </c>
      <c r="G14" s="72" t="s">
        <v>264</v>
      </c>
      <c r="H14" s="72" t="s">
        <v>262</v>
      </c>
    </row>
    <row r="15" spans="1:8" ht="15.75">
      <c r="A15" s="110">
        <v>1</v>
      </c>
      <c r="B15" s="73" t="s">
        <v>82</v>
      </c>
      <c r="C15" s="73">
        <v>18</v>
      </c>
      <c r="D15" s="73">
        <f>C15*3</f>
        <v>54</v>
      </c>
      <c r="E15" s="73">
        <f>D15*80/100</f>
        <v>43.2</v>
      </c>
      <c r="F15" s="80">
        <f>'Program Delivery'!K48</f>
        <v>47</v>
      </c>
      <c r="G15" s="74">
        <f>F15*80%</f>
        <v>37.6</v>
      </c>
      <c r="H15" s="82">
        <f>G15/E15*100</f>
        <v>87.037037037037038</v>
      </c>
    </row>
    <row r="16" spans="1:8" ht="15.75">
      <c r="A16" s="110">
        <v>2</v>
      </c>
      <c r="B16" s="73" t="s">
        <v>77</v>
      </c>
      <c r="C16" s="73">
        <v>9</v>
      </c>
      <c r="D16" s="73">
        <f>C16*3</f>
        <v>27</v>
      </c>
      <c r="E16" s="73">
        <f>D16*50/100</f>
        <v>13.5</v>
      </c>
      <c r="F16" s="80">
        <f>'Program Delivery'!K49</f>
        <v>23</v>
      </c>
      <c r="G16" s="74">
        <f>F16*50%</f>
        <v>11.5</v>
      </c>
      <c r="H16" s="82">
        <f>G16/E16*100</f>
        <v>85.18518518518519</v>
      </c>
    </row>
    <row r="17" spans="1:8" ht="15.75">
      <c r="A17" s="237" t="s">
        <v>72</v>
      </c>
      <c r="B17" s="237"/>
      <c r="C17" s="73">
        <f>SUM(C15:C16)</f>
        <v>27</v>
      </c>
      <c r="D17" s="73">
        <f>SUM(D15:D16)</f>
        <v>81</v>
      </c>
      <c r="E17" s="73">
        <f>SUM(E15:E16)</f>
        <v>56.7</v>
      </c>
      <c r="F17" s="73">
        <f>SUM(F15:F16)</f>
        <v>70</v>
      </c>
      <c r="G17" s="73">
        <f>SUM(G15:G16)</f>
        <v>49.1</v>
      </c>
      <c r="H17" s="82">
        <f>G17/E17*100</f>
        <v>86.596119929453266</v>
      </c>
    </row>
    <row r="18" spans="1:8" s="1" customFormat="1">
      <c r="A18" s="220" t="s">
        <v>329</v>
      </c>
      <c r="B18" s="220"/>
      <c r="C18" s="220"/>
      <c r="D18" s="221"/>
      <c r="E18" s="221"/>
      <c r="F18" s="221"/>
      <c r="G18" s="221"/>
      <c r="H18" s="221"/>
    </row>
  </sheetData>
  <sheetProtection password="EDD3" sheet="1" formatCells="0" formatColumns="0" formatRows="0" selectLockedCells="1"/>
  <mergeCells count="18">
    <mergeCell ref="F2:H2"/>
    <mergeCell ref="A3:H3"/>
    <mergeCell ref="A17:B17"/>
    <mergeCell ref="A1:H1"/>
    <mergeCell ref="F4:H4"/>
    <mergeCell ref="A5:H5"/>
    <mergeCell ref="F6:H6"/>
    <mergeCell ref="A2:C2"/>
    <mergeCell ref="D2:E2"/>
    <mergeCell ref="A18:C18"/>
    <mergeCell ref="D18:H18"/>
    <mergeCell ref="F7:H7"/>
    <mergeCell ref="G9:H9"/>
    <mergeCell ref="G10:H10"/>
    <mergeCell ref="G11:H11"/>
    <mergeCell ref="A12:H12"/>
    <mergeCell ref="A13:H13"/>
    <mergeCell ref="A8:H8"/>
  </mergeCells>
  <conditionalFormatting sqref="F10:F11">
    <cfRule type="cellIs" dxfId="6" priority="4" stopIfTrue="1" operator="greaterThan">
      <formula>69.99</formula>
    </cfRule>
  </conditionalFormatting>
  <pageMargins left="0.7" right="0.17" top="0.75" bottom="0.75" header="0.3" footer="0.3"/>
  <pageSetup scale="90" orientation="landscape" r:id="rId1"/>
</worksheet>
</file>

<file path=xl/worksheets/sheet5.xml><?xml version="1.0" encoding="utf-8"?>
<worksheet xmlns="http://schemas.openxmlformats.org/spreadsheetml/2006/main" xmlns:r="http://schemas.openxmlformats.org/officeDocument/2006/relationships">
  <dimension ref="A1:H18"/>
  <sheetViews>
    <sheetView topLeftCell="A4"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8" t="s">
        <v>289</v>
      </c>
      <c r="B1" s="249"/>
      <c r="C1" s="249"/>
      <c r="D1" s="249"/>
      <c r="E1" s="249"/>
      <c r="F1" s="249"/>
      <c r="G1" s="249"/>
      <c r="H1" s="249"/>
    </row>
    <row r="2" spans="1:8" ht="15" customHeight="1">
      <c r="A2" s="256" t="s">
        <v>281</v>
      </c>
      <c r="B2" s="256"/>
      <c r="C2" s="256"/>
      <c r="D2" s="257" t="s">
        <v>282</v>
      </c>
      <c r="E2" s="257"/>
      <c r="F2" s="246" t="s">
        <v>283</v>
      </c>
      <c r="G2" s="247"/>
      <c r="H2" s="247"/>
    </row>
    <row r="3" spans="1:8" ht="20.25" customHeight="1">
      <c r="A3" s="252" t="s">
        <v>73</v>
      </c>
      <c r="B3" s="253"/>
      <c r="C3" s="253"/>
      <c r="D3" s="253"/>
      <c r="E3" s="253"/>
      <c r="F3" s="253"/>
      <c r="G3" s="253"/>
      <c r="H3" s="254"/>
    </row>
    <row r="4" spans="1:8" ht="30" customHeight="1">
      <c r="A4" s="24" t="s">
        <v>258</v>
      </c>
      <c r="B4" s="24" t="s">
        <v>64</v>
      </c>
      <c r="C4" s="24" t="s">
        <v>70</v>
      </c>
      <c r="D4" s="115" t="s">
        <v>65</v>
      </c>
      <c r="E4" s="24" t="s">
        <v>257</v>
      </c>
      <c r="F4" s="245" t="s">
        <v>256</v>
      </c>
      <c r="G4" s="245"/>
      <c r="H4" s="245"/>
    </row>
    <row r="5" spans="1:8" ht="15" customHeight="1">
      <c r="A5" s="255" t="s">
        <v>69</v>
      </c>
      <c r="B5" s="255"/>
      <c r="C5" s="255"/>
      <c r="D5" s="255"/>
      <c r="E5" s="255"/>
      <c r="F5" s="255"/>
      <c r="G5" s="255"/>
      <c r="H5" s="255"/>
    </row>
    <row r="6" spans="1:8" ht="15" customHeight="1">
      <c r="A6" s="24">
        <v>1</v>
      </c>
      <c r="B6" s="27" t="s">
        <v>34</v>
      </c>
      <c r="C6" s="24">
        <v>14</v>
      </c>
      <c r="D6" s="24">
        <v>14</v>
      </c>
      <c r="E6" s="24">
        <v>11</v>
      </c>
      <c r="F6" s="244" t="s">
        <v>327</v>
      </c>
      <c r="G6" s="244"/>
      <c r="H6" s="244"/>
    </row>
    <row r="7" spans="1:8">
      <c r="A7" s="24">
        <v>2</v>
      </c>
      <c r="B7" s="27" t="s">
        <v>63</v>
      </c>
      <c r="C7" s="24">
        <v>13</v>
      </c>
      <c r="D7" s="24">
        <v>13</v>
      </c>
      <c r="E7" s="24">
        <v>9</v>
      </c>
      <c r="F7" s="244" t="s">
        <v>328</v>
      </c>
      <c r="G7" s="244"/>
      <c r="H7" s="244"/>
    </row>
    <row r="8" spans="1:8" ht="15.75" customHeight="1">
      <c r="A8" s="236" t="s">
        <v>288</v>
      </c>
      <c r="B8" s="236"/>
      <c r="C8" s="236"/>
      <c r="D8" s="236"/>
      <c r="E8" s="236"/>
      <c r="F8" s="236"/>
      <c r="G8" s="236"/>
      <c r="H8" s="236"/>
    </row>
    <row r="9" spans="1:8" ht="30">
      <c r="A9" s="24"/>
      <c r="B9" s="24" t="s">
        <v>64</v>
      </c>
      <c r="C9" s="24" t="s">
        <v>65</v>
      </c>
      <c r="D9" s="24" t="s">
        <v>83</v>
      </c>
      <c r="E9" s="24" t="s">
        <v>84</v>
      </c>
      <c r="F9" s="24" t="s">
        <v>255</v>
      </c>
      <c r="G9" s="245" t="s">
        <v>3</v>
      </c>
      <c r="H9" s="245"/>
    </row>
    <row r="10" spans="1:8">
      <c r="A10" s="24">
        <v>1</v>
      </c>
      <c r="B10" s="27" t="s">
        <v>34</v>
      </c>
      <c r="C10" s="24">
        <v>14</v>
      </c>
      <c r="D10" s="24">
        <f>'Org capacity'!E20</f>
        <v>14</v>
      </c>
      <c r="E10" s="30">
        <f>D10/C10*100</f>
        <v>100</v>
      </c>
      <c r="F10" s="112"/>
      <c r="G10" s="250"/>
      <c r="H10" s="250"/>
    </row>
    <row r="11" spans="1:8">
      <c r="A11" s="24">
        <v>2</v>
      </c>
      <c r="B11" s="27" t="s">
        <v>63</v>
      </c>
      <c r="C11" s="24">
        <v>13</v>
      </c>
      <c r="D11" s="24">
        <f>'Finance '!G19</f>
        <v>13</v>
      </c>
      <c r="E11" s="30">
        <f>D11/C11*100</f>
        <v>100</v>
      </c>
      <c r="F11" s="112"/>
      <c r="G11" s="250"/>
      <c r="H11" s="250"/>
    </row>
    <row r="12" spans="1:8" ht="15" customHeight="1">
      <c r="A12" s="236" t="s">
        <v>285</v>
      </c>
      <c r="B12" s="236"/>
      <c r="C12" s="236"/>
      <c r="D12" s="236"/>
      <c r="E12" s="236"/>
      <c r="F12" s="236"/>
      <c r="G12" s="236"/>
      <c r="H12" s="236"/>
    </row>
    <row r="13" spans="1:8">
      <c r="A13" s="251" t="s">
        <v>85</v>
      </c>
      <c r="B13" s="251"/>
      <c r="C13" s="251"/>
      <c r="D13" s="251"/>
      <c r="E13" s="251"/>
      <c r="F13" s="251"/>
      <c r="G13" s="251"/>
      <c r="H13" s="251"/>
    </row>
    <row r="14" spans="1:8" ht="45">
      <c r="A14" s="72" t="s">
        <v>258</v>
      </c>
      <c r="B14" s="72" t="s">
        <v>64</v>
      </c>
      <c r="C14" s="72" t="s">
        <v>260</v>
      </c>
      <c r="D14" s="72" t="s">
        <v>65</v>
      </c>
      <c r="E14" s="72" t="s">
        <v>263</v>
      </c>
      <c r="F14" s="72" t="s">
        <v>261</v>
      </c>
      <c r="G14" s="72" t="s">
        <v>264</v>
      </c>
      <c r="H14" s="72" t="s">
        <v>262</v>
      </c>
    </row>
    <row r="15" spans="1:8" ht="15.75">
      <c r="A15" s="110">
        <v>1</v>
      </c>
      <c r="B15" s="73" t="s">
        <v>82</v>
      </c>
      <c r="C15" s="73">
        <v>20</v>
      </c>
      <c r="D15" s="73">
        <f>C15*3</f>
        <v>60</v>
      </c>
      <c r="E15" s="73">
        <f>D15*80/100</f>
        <v>48</v>
      </c>
      <c r="F15" s="80">
        <f>'Program Delivery'!K48</f>
        <v>47</v>
      </c>
      <c r="G15" s="74">
        <f>F15*80%</f>
        <v>37.6</v>
      </c>
      <c r="H15" s="82">
        <f>G15/E15*100</f>
        <v>78.333333333333329</v>
      </c>
    </row>
    <row r="16" spans="1:8" ht="15.75">
      <c r="A16" s="110">
        <v>2</v>
      </c>
      <c r="B16" s="73" t="s">
        <v>77</v>
      </c>
      <c r="C16" s="73">
        <v>9</v>
      </c>
      <c r="D16" s="73">
        <f>C16*3</f>
        <v>27</v>
      </c>
      <c r="E16" s="73">
        <f>D16*50/100</f>
        <v>13.5</v>
      </c>
      <c r="F16" s="80">
        <f>'Program Delivery'!K49</f>
        <v>23</v>
      </c>
      <c r="G16" s="74">
        <f>F16*50%</f>
        <v>11.5</v>
      </c>
      <c r="H16" s="82">
        <f>G16/E16*100</f>
        <v>85.18518518518519</v>
      </c>
    </row>
    <row r="17" spans="1:8" ht="15.75">
      <c r="A17" s="237" t="s">
        <v>72</v>
      </c>
      <c r="B17" s="237"/>
      <c r="C17" s="73">
        <f>SUM(C15:C16)</f>
        <v>29</v>
      </c>
      <c r="D17" s="73">
        <f>SUM(D15:D16)</f>
        <v>87</v>
      </c>
      <c r="E17" s="73">
        <f>SUM(E15:E16)</f>
        <v>61.5</v>
      </c>
      <c r="F17" s="73">
        <f>SUM(F15:F16)</f>
        <v>70</v>
      </c>
      <c r="G17" s="73">
        <f>SUM(G15:G16)</f>
        <v>49.1</v>
      </c>
      <c r="H17" s="82">
        <f>G17/E17*100</f>
        <v>79.837398373983731</v>
      </c>
    </row>
    <row r="18" spans="1:8">
      <c r="A18" s="220" t="s">
        <v>329</v>
      </c>
      <c r="B18" s="220"/>
      <c r="C18" s="220"/>
      <c r="D18" s="221"/>
      <c r="E18" s="221"/>
      <c r="F18" s="221"/>
      <c r="G18" s="221"/>
      <c r="H18" s="221"/>
    </row>
  </sheetData>
  <sheetProtection password="EDD3" sheet="1" formatCells="0" formatColumns="0" formatRows="0" selectLockedCells="1"/>
  <mergeCells count="18">
    <mergeCell ref="A1:H1"/>
    <mergeCell ref="G10:H10"/>
    <mergeCell ref="G11:H11"/>
    <mergeCell ref="A12:H12"/>
    <mergeCell ref="A13:H13"/>
    <mergeCell ref="A3:H3"/>
    <mergeCell ref="F4:H4"/>
    <mergeCell ref="A5:H5"/>
    <mergeCell ref="A2:C2"/>
    <mergeCell ref="D2:E2"/>
    <mergeCell ref="F6:H6"/>
    <mergeCell ref="F7:H7"/>
    <mergeCell ref="A8:H8"/>
    <mergeCell ref="G9:H9"/>
    <mergeCell ref="F2:H2"/>
    <mergeCell ref="A18:C18"/>
    <mergeCell ref="D18:H18"/>
    <mergeCell ref="A17:B17"/>
  </mergeCells>
  <conditionalFormatting sqref="F10">
    <cfRule type="cellIs" dxfId="5" priority="3" stopIfTrue="1" operator="greaterThan">
      <formula>69.99</formula>
    </cfRule>
  </conditionalFormatting>
  <conditionalFormatting sqref="F9">
    <cfRule type="cellIs" dxfId="4" priority="2" stopIfTrue="1" operator="greaterThan">
      <formula>69.99</formula>
    </cfRule>
  </conditionalFormatting>
  <conditionalFormatting sqref="F10:F11">
    <cfRule type="cellIs" dxfId="3" priority="1" stopIfTrue="1" operator="greaterThan">
      <formula>69.99</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H18"/>
  <sheetViews>
    <sheetView topLeftCell="A5" workbookViewId="0">
      <selection activeCell="F11" sqref="F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8" t="s">
        <v>398</v>
      </c>
      <c r="B1" s="249"/>
      <c r="C1" s="249"/>
      <c r="D1" s="249"/>
      <c r="E1" s="249"/>
      <c r="F1" s="249"/>
      <c r="G1" s="249"/>
      <c r="H1" s="249"/>
    </row>
    <row r="2" spans="1:8" ht="15" customHeight="1">
      <c r="A2" s="256" t="s">
        <v>281</v>
      </c>
      <c r="B2" s="256"/>
      <c r="C2" s="256"/>
      <c r="D2" s="257" t="s">
        <v>282</v>
      </c>
      <c r="E2" s="257"/>
      <c r="F2" s="246" t="s">
        <v>283</v>
      </c>
      <c r="G2" s="247"/>
      <c r="H2" s="247"/>
    </row>
    <row r="3" spans="1:8" ht="20.25" customHeight="1">
      <c r="A3" s="252" t="s">
        <v>73</v>
      </c>
      <c r="B3" s="253"/>
      <c r="C3" s="253"/>
      <c r="D3" s="253"/>
      <c r="E3" s="253"/>
      <c r="F3" s="253"/>
      <c r="G3" s="253"/>
      <c r="H3" s="254"/>
    </row>
    <row r="4" spans="1:8" ht="30" customHeight="1">
      <c r="A4" s="135" t="s">
        <v>258</v>
      </c>
      <c r="B4" s="135" t="s">
        <v>64</v>
      </c>
      <c r="C4" s="135" t="s">
        <v>70</v>
      </c>
      <c r="D4" s="115" t="s">
        <v>65</v>
      </c>
      <c r="E4" s="135" t="s">
        <v>257</v>
      </c>
      <c r="F4" s="245" t="s">
        <v>256</v>
      </c>
      <c r="G4" s="245"/>
      <c r="H4" s="245"/>
    </row>
    <row r="5" spans="1:8" ht="15" customHeight="1">
      <c r="A5" s="255" t="s">
        <v>69</v>
      </c>
      <c r="B5" s="255"/>
      <c r="C5" s="255"/>
      <c r="D5" s="255"/>
      <c r="E5" s="255"/>
      <c r="F5" s="255"/>
      <c r="G5" s="255"/>
      <c r="H5" s="255"/>
    </row>
    <row r="6" spans="1:8" ht="15" customHeight="1">
      <c r="A6" s="135">
        <v>1</v>
      </c>
      <c r="B6" s="27" t="s">
        <v>34</v>
      </c>
      <c r="C6" s="135">
        <v>14</v>
      </c>
      <c r="D6" s="135">
        <v>14</v>
      </c>
      <c r="E6" s="135">
        <v>11</v>
      </c>
      <c r="F6" s="244" t="s">
        <v>327</v>
      </c>
      <c r="G6" s="244"/>
      <c r="H6" s="244"/>
    </row>
    <row r="7" spans="1:8">
      <c r="A7" s="135">
        <v>2</v>
      </c>
      <c r="B7" s="27" t="s">
        <v>63</v>
      </c>
      <c r="C7" s="135">
        <v>13</v>
      </c>
      <c r="D7" s="135">
        <v>13</v>
      </c>
      <c r="E7" s="135">
        <v>9</v>
      </c>
      <c r="F7" s="244" t="s">
        <v>328</v>
      </c>
      <c r="G7" s="244"/>
      <c r="H7" s="244"/>
    </row>
    <row r="8" spans="1:8" ht="15.75" customHeight="1">
      <c r="A8" s="236" t="s">
        <v>288</v>
      </c>
      <c r="B8" s="236"/>
      <c r="C8" s="236"/>
      <c r="D8" s="236"/>
      <c r="E8" s="236"/>
      <c r="F8" s="236"/>
      <c r="G8" s="236"/>
      <c r="H8" s="236"/>
    </row>
    <row r="9" spans="1:8" ht="30">
      <c r="A9" s="135"/>
      <c r="B9" s="135" t="s">
        <v>64</v>
      </c>
      <c r="C9" s="135" t="s">
        <v>65</v>
      </c>
      <c r="D9" s="135" t="s">
        <v>83</v>
      </c>
      <c r="E9" s="135" t="s">
        <v>84</v>
      </c>
      <c r="F9" s="135" t="s">
        <v>255</v>
      </c>
      <c r="G9" s="245" t="s">
        <v>3</v>
      </c>
      <c r="H9" s="245"/>
    </row>
    <row r="10" spans="1:8">
      <c r="A10" s="135">
        <v>1</v>
      </c>
      <c r="B10" s="27" t="s">
        <v>34</v>
      </c>
      <c r="C10" s="135">
        <v>14</v>
      </c>
      <c r="D10" s="135">
        <f>'Org capacity'!E20</f>
        <v>14</v>
      </c>
      <c r="E10" s="30">
        <f>D10/C10*100</f>
        <v>100</v>
      </c>
      <c r="F10" s="112" t="s">
        <v>399</v>
      </c>
      <c r="G10" s="250"/>
      <c r="H10" s="250"/>
    </row>
    <row r="11" spans="1:8">
      <c r="A11" s="135">
        <v>2</v>
      </c>
      <c r="B11" s="27" t="s">
        <v>63</v>
      </c>
      <c r="C11" s="135">
        <v>13</v>
      </c>
      <c r="D11" s="135">
        <f>'Finance '!G19</f>
        <v>13</v>
      </c>
      <c r="E11" s="30">
        <f>D11/C11*100</f>
        <v>100</v>
      </c>
      <c r="F11" s="112"/>
      <c r="G11" s="250"/>
      <c r="H11" s="250"/>
    </row>
    <row r="12" spans="1:8" ht="15" customHeight="1">
      <c r="A12" s="236" t="s">
        <v>285</v>
      </c>
      <c r="B12" s="236"/>
      <c r="C12" s="236"/>
      <c r="D12" s="236"/>
      <c r="E12" s="236"/>
      <c r="F12" s="236"/>
      <c r="G12" s="236"/>
      <c r="H12" s="236"/>
    </row>
    <row r="13" spans="1:8">
      <c r="A13" s="251" t="s">
        <v>85</v>
      </c>
      <c r="B13" s="251"/>
      <c r="C13" s="251"/>
      <c r="D13" s="251"/>
      <c r="E13" s="251"/>
      <c r="F13" s="251"/>
      <c r="G13" s="251"/>
      <c r="H13" s="251"/>
    </row>
    <row r="14" spans="1:8" ht="45">
      <c r="A14" s="72" t="s">
        <v>258</v>
      </c>
      <c r="B14" s="72" t="s">
        <v>64</v>
      </c>
      <c r="C14" s="72" t="s">
        <v>260</v>
      </c>
      <c r="D14" s="72" t="s">
        <v>65</v>
      </c>
      <c r="E14" s="72" t="s">
        <v>263</v>
      </c>
      <c r="F14" s="72" t="s">
        <v>261</v>
      </c>
      <c r="G14" s="72" t="s">
        <v>264</v>
      </c>
      <c r="H14" s="72" t="s">
        <v>262</v>
      </c>
    </row>
    <row r="15" spans="1:8" ht="15.75">
      <c r="A15" s="134">
        <v>1</v>
      </c>
      <c r="B15" s="73" t="s">
        <v>82</v>
      </c>
      <c r="C15" s="73">
        <v>21</v>
      </c>
      <c r="D15" s="73">
        <f>C15*3</f>
        <v>63</v>
      </c>
      <c r="E15" s="73">
        <f>D15*80/100</f>
        <v>50.4</v>
      </c>
      <c r="F15" s="80">
        <f>'Program Delivery'!K48</f>
        <v>47</v>
      </c>
      <c r="G15" s="74">
        <f>F15*80%</f>
        <v>37.6</v>
      </c>
      <c r="H15" s="82">
        <f>G15/E15*100</f>
        <v>74.603174603174608</v>
      </c>
    </row>
    <row r="16" spans="1:8" ht="15.75">
      <c r="A16" s="134">
        <v>2</v>
      </c>
      <c r="B16" s="73" t="s">
        <v>77</v>
      </c>
      <c r="C16" s="73">
        <v>11</v>
      </c>
      <c r="D16" s="73">
        <f>C16*3</f>
        <v>33</v>
      </c>
      <c r="E16" s="73">
        <f>D16*50/100</f>
        <v>16.5</v>
      </c>
      <c r="F16" s="80">
        <f>'Program Delivery'!K49</f>
        <v>23</v>
      </c>
      <c r="G16" s="74">
        <f>F16*50%</f>
        <v>11.5</v>
      </c>
      <c r="H16" s="82">
        <f>G16/E16*100</f>
        <v>69.696969696969703</v>
      </c>
    </row>
    <row r="17" spans="1:8" ht="15.75">
      <c r="A17" s="237" t="s">
        <v>72</v>
      </c>
      <c r="B17" s="237"/>
      <c r="C17" s="73">
        <f>SUM(C15:C16)</f>
        <v>32</v>
      </c>
      <c r="D17" s="73">
        <f>SUM(D15:D16)</f>
        <v>96</v>
      </c>
      <c r="E17" s="73">
        <f>SUM(E15:E16)</f>
        <v>66.900000000000006</v>
      </c>
      <c r="F17" s="73">
        <f>SUM(F15:F16)</f>
        <v>70</v>
      </c>
      <c r="G17" s="73">
        <f>SUM(G15:G16)</f>
        <v>49.1</v>
      </c>
      <c r="H17" s="82">
        <f>G17/E17*100</f>
        <v>73.393124065769797</v>
      </c>
    </row>
    <row r="18" spans="1:8">
      <c r="A18" s="220" t="s">
        <v>329</v>
      </c>
      <c r="B18" s="220"/>
      <c r="C18" s="220"/>
      <c r="D18" s="221"/>
      <c r="E18" s="221"/>
      <c r="F18" s="221"/>
      <c r="G18" s="221"/>
      <c r="H18" s="221"/>
    </row>
  </sheetData>
  <sheetProtection password="EDD3" sheet="1" formatCells="0" formatColumns="0" formatRows="0" selectLockedCells="1"/>
  <mergeCells count="18">
    <mergeCell ref="A1:H1"/>
    <mergeCell ref="A2:C2"/>
    <mergeCell ref="D2:E2"/>
    <mergeCell ref="F2:H2"/>
    <mergeCell ref="A3:H3"/>
    <mergeCell ref="F4:H4"/>
    <mergeCell ref="A5:H5"/>
    <mergeCell ref="F6:H6"/>
    <mergeCell ref="F7:H7"/>
    <mergeCell ref="A8:H8"/>
    <mergeCell ref="A17:B17"/>
    <mergeCell ref="A18:C18"/>
    <mergeCell ref="D18:H18"/>
    <mergeCell ref="G9:H9"/>
    <mergeCell ref="G10:H10"/>
    <mergeCell ref="G11:H11"/>
    <mergeCell ref="A12:H12"/>
    <mergeCell ref="A13:H13"/>
  </mergeCells>
  <conditionalFormatting sqref="F10">
    <cfRule type="cellIs" dxfId="2" priority="3" stopIfTrue="1" operator="greaterThan">
      <formula>69.99</formula>
    </cfRule>
  </conditionalFormatting>
  <conditionalFormatting sqref="F9">
    <cfRule type="cellIs" dxfId="1" priority="2" stopIfTrue="1" operator="greaterThan">
      <formula>69.99</formula>
    </cfRule>
  </conditionalFormatting>
  <conditionalFormatting sqref="F10:F11">
    <cfRule type="cellIs" dxfId="0" priority="1" stopIfTrue="1" operator="greaterThan">
      <formula>69.99</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Program Delivery</vt:lpstr>
      <vt:lpstr>Org capacity</vt:lpstr>
      <vt:lpstr>Finance </vt:lpstr>
      <vt:lpstr>Scoring sheet FSW-MSM</vt:lpstr>
      <vt:lpstr>Scoring sheet-IDU</vt:lpstr>
      <vt:lpstr>Scoring-CC-(IDU &amp; FSW or MSM)</vt:lpstr>
      <vt:lpstr>'Finance '!Print_Area</vt:lpstr>
      <vt:lpstr>'Org capacity'!Print_Area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2016-05-09T05:50:09Z</dcterms:modified>
</cp:coreProperties>
</file>